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\Downloads\"/>
    </mc:Choice>
  </mc:AlternateContent>
  <xr:revisionPtr revIDLastSave="0" documentId="8_{518EEAFD-D1DD-4539-9167-D69372DCF6BC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хитрушки М" sheetId="19" r:id="rId1"/>
    <sheet name="Хитрушки Ж" sheetId="20" r:id="rId2"/>
    <sheet name="Связки" sheetId="18" r:id="rId3"/>
    <sheet name="ИндЛаз" sheetId="10" r:id="rId4"/>
    <sheet name="Многоборье" sheetId="13" r:id="rId5"/>
  </sheets>
  <calcPr calcId="181029"/>
</workbook>
</file>

<file path=xl/calcChain.xml><?xml version="1.0" encoding="utf-8"?>
<calcChain xmlns="http://schemas.openxmlformats.org/spreadsheetml/2006/main">
  <c r="AZ32" i="18" l="1"/>
  <c r="AZ11" i="18"/>
  <c r="X20" i="13" l="1"/>
  <c r="N4" i="13"/>
  <c r="N5" i="13"/>
  <c r="N7" i="13"/>
  <c r="N6" i="13"/>
  <c r="N8" i="13"/>
  <c r="N9" i="13"/>
  <c r="N13" i="13"/>
  <c r="N11" i="13"/>
  <c r="N14" i="13"/>
  <c r="N10" i="13"/>
  <c r="N12" i="13"/>
  <c r="N3" i="13"/>
  <c r="X23" i="13"/>
  <c r="X21" i="13"/>
  <c r="X25" i="13"/>
  <c r="X22" i="13"/>
  <c r="X24" i="13"/>
  <c r="Y25" i="13"/>
  <c r="Y22" i="13"/>
  <c r="Y24" i="13"/>
  <c r="N25" i="13"/>
  <c r="N22" i="13"/>
  <c r="N24" i="13"/>
  <c r="X4" i="13"/>
  <c r="Y7" i="13"/>
  <c r="Y6" i="13"/>
  <c r="Y8" i="13"/>
  <c r="Y9" i="13"/>
  <c r="Y13" i="13"/>
  <c r="Y11" i="13"/>
  <c r="Y14" i="13"/>
  <c r="Y10" i="13"/>
  <c r="Y12" i="13"/>
  <c r="X7" i="13"/>
  <c r="X6" i="13"/>
  <c r="X8" i="13"/>
  <c r="X9" i="13"/>
  <c r="X13" i="13"/>
  <c r="X11" i="13"/>
  <c r="X14" i="13"/>
  <c r="X10" i="13"/>
  <c r="X12" i="13"/>
  <c r="AP73" i="20"/>
  <c r="AP74" i="20" s="1"/>
  <c r="AQ73" i="20"/>
  <c r="AQ74" i="20" s="1"/>
  <c r="AO73" i="20"/>
  <c r="AO74" i="20" s="1"/>
  <c r="AN73" i="20"/>
  <c r="AN74" i="20" s="1"/>
  <c r="AM73" i="20"/>
  <c r="AM74" i="20" s="1"/>
  <c r="AL73" i="20"/>
  <c r="AL74" i="20" s="1"/>
  <c r="AK73" i="20"/>
  <c r="AK74" i="20" s="1"/>
  <c r="AJ73" i="20"/>
  <c r="AJ74" i="20" s="1"/>
  <c r="AI73" i="20"/>
  <c r="AI74" i="20" s="1"/>
  <c r="AH73" i="20"/>
  <c r="AH74" i="20" s="1"/>
  <c r="AG73" i="20"/>
  <c r="AG74" i="20" s="1"/>
  <c r="AF73" i="20"/>
  <c r="AF74" i="20" s="1"/>
  <c r="AE73" i="20"/>
  <c r="AE74" i="20" s="1"/>
  <c r="AD73" i="20"/>
  <c r="AD74" i="20" s="1"/>
  <c r="AC73" i="20"/>
  <c r="AC74" i="20" s="1"/>
  <c r="AB73" i="20"/>
  <c r="AB74" i="20" s="1"/>
  <c r="AA73" i="20"/>
  <c r="AA74" i="20" s="1"/>
  <c r="Z73" i="20"/>
  <c r="Z74" i="20" s="1"/>
  <c r="Y73" i="20"/>
  <c r="Y74" i="20" s="1"/>
  <c r="X73" i="20"/>
  <c r="X74" i="20" s="1"/>
  <c r="W73" i="20"/>
  <c r="W74" i="20" s="1"/>
  <c r="V73" i="20"/>
  <c r="V74" i="20" s="1"/>
  <c r="U73" i="20"/>
  <c r="U74" i="20" s="1"/>
  <c r="T73" i="20"/>
  <c r="T74" i="20" s="1"/>
  <c r="S73" i="20"/>
  <c r="S74" i="20" s="1"/>
  <c r="R73" i="20"/>
  <c r="R74" i="20" s="1"/>
  <c r="Q73" i="20"/>
  <c r="Q74" i="20" s="1"/>
  <c r="P73" i="20"/>
  <c r="P74" i="20" s="1"/>
  <c r="O73" i="20"/>
  <c r="O74" i="20" s="1"/>
  <c r="N73" i="20"/>
  <c r="N74" i="20" s="1"/>
  <c r="M73" i="20"/>
  <c r="M74" i="20" s="1"/>
  <c r="L73" i="20"/>
  <c r="L74" i="20" s="1"/>
  <c r="K73" i="20"/>
  <c r="K74" i="20" s="1"/>
  <c r="J73" i="20"/>
  <c r="J74" i="20" s="1"/>
  <c r="I73" i="20"/>
  <c r="I74" i="20" s="1"/>
  <c r="H73" i="20"/>
  <c r="H74" i="20" s="1"/>
  <c r="G73" i="20"/>
  <c r="G74" i="20" s="1"/>
  <c r="F73" i="20"/>
  <c r="F74" i="20" s="1"/>
  <c r="E73" i="20"/>
  <c r="E74" i="20" s="1"/>
  <c r="D73" i="20"/>
  <c r="D74" i="20" s="1"/>
  <c r="AR72" i="20"/>
  <c r="AR71" i="20"/>
  <c r="AR70" i="20"/>
  <c r="AR69" i="20"/>
  <c r="AR68" i="20"/>
  <c r="AR67" i="20"/>
  <c r="AR66" i="20"/>
  <c r="AR65" i="20"/>
  <c r="AR64" i="20"/>
  <c r="AR63" i="20"/>
  <c r="AR62" i="20"/>
  <c r="AR61" i="20"/>
  <c r="AR60" i="20"/>
  <c r="AR59" i="20"/>
  <c r="AR58" i="20"/>
  <c r="AR57" i="20"/>
  <c r="AR56" i="20"/>
  <c r="AR55" i="20"/>
  <c r="AR54" i="20"/>
  <c r="AR53" i="20"/>
  <c r="AR52" i="20"/>
  <c r="AR51" i="20"/>
  <c r="AR50" i="20"/>
  <c r="AR49" i="20"/>
  <c r="AR48" i="20"/>
  <c r="AR47" i="20"/>
  <c r="AR46" i="20"/>
  <c r="AR45" i="20"/>
  <c r="AR44" i="20"/>
  <c r="AR43" i="20"/>
  <c r="AR42" i="20"/>
  <c r="AR41" i="20"/>
  <c r="AR40" i="20"/>
  <c r="AR39" i="20"/>
  <c r="AR38" i="20"/>
  <c r="AR37" i="20"/>
  <c r="AR36" i="20"/>
  <c r="AR35" i="20"/>
  <c r="AR34" i="20"/>
  <c r="AR33" i="20"/>
  <c r="AR32" i="20"/>
  <c r="AR31" i="20"/>
  <c r="AR30" i="20"/>
  <c r="AR29" i="20"/>
  <c r="AR28" i="20"/>
  <c r="AR27" i="20"/>
  <c r="AR26" i="20"/>
  <c r="AR25" i="20"/>
  <c r="AR24" i="20"/>
  <c r="AR23" i="20"/>
  <c r="AR22" i="20"/>
  <c r="AR21" i="20"/>
  <c r="AR20" i="20"/>
  <c r="AR19" i="20"/>
  <c r="AR18" i="20"/>
  <c r="AR17" i="20"/>
  <c r="AR16" i="20"/>
  <c r="AR15" i="20"/>
  <c r="AR14" i="20"/>
  <c r="AR13" i="20"/>
  <c r="AR12" i="20"/>
  <c r="AR11" i="20"/>
  <c r="AR10" i="20"/>
  <c r="AR9" i="20"/>
  <c r="AR8" i="20"/>
  <c r="AR7" i="20"/>
  <c r="AR6" i="20"/>
  <c r="AR5" i="20"/>
  <c r="AR4" i="20"/>
  <c r="AR3" i="20"/>
  <c r="AQ63" i="19"/>
  <c r="AQ64" i="19" s="1"/>
  <c r="AP63" i="19"/>
  <c r="AP64" i="19" s="1"/>
  <c r="AO63" i="19"/>
  <c r="AO64" i="19" s="1"/>
  <c r="AN63" i="19"/>
  <c r="AN64" i="19" s="1"/>
  <c r="AM63" i="19"/>
  <c r="AM64" i="19" s="1"/>
  <c r="AL63" i="19"/>
  <c r="AL64" i="19" s="1"/>
  <c r="AK63" i="19"/>
  <c r="AK64" i="19" s="1"/>
  <c r="AJ63" i="19"/>
  <c r="AJ64" i="19" s="1"/>
  <c r="AI63" i="19"/>
  <c r="AI64" i="19" s="1"/>
  <c r="AH63" i="19"/>
  <c r="AH64" i="19" s="1"/>
  <c r="AG63" i="19"/>
  <c r="AG64" i="19" s="1"/>
  <c r="AF63" i="19"/>
  <c r="AF64" i="19" s="1"/>
  <c r="AE63" i="19"/>
  <c r="AE64" i="19" s="1"/>
  <c r="AD63" i="19"/>
  <c r="AD64" i="19" s="1"/>
  <c r="AC63" i="19"/>
  <c r="AC64" i="19" s="1"/>
  <c r="AB63" i="19"/>
  <c r="AB64" i="19" s="1"/>
  <c r="AA63" i="19"/>
  <c r="AA64" i="19" s="1"/>
  <c r="Z63" i="19"/>
  <c r="Z64" i="19" s="1"/>
  <c r="Y63" i="19"/>
  <c r="Y64" i="19" s="1"/>
  <c r="X63" i="19"/>
  <c r="X64" i="19" s="1"/>
  <c r="W63" i="19"/>
  <c r="W64" i="19" s="1"/>
  <c r="V63" i="19"/>
  <c r="V64" i="19" s="1"/>
  <c r="U63" i="19"/>
  <c r="U64" i="19" s="1"/>
  <c r="T63" i="19"/>
  <c r="T64" i="19" s="1"/>
  <c r="S63" i="19"/>
  <c r="S64" i="19" s="1"/>
  <c r="R63" i="19"/>
  <c r="R64" i="19" s="1"/>
  <c r="Q63" i="19"/>
  <c r="Q64" i="19" s="1"/>
  <c r="P63" i="19"/>
  <c r="P64" i="19" s="1"/>
  <c r="O63" i="19"/>
  <c r="O64" i="19" s="1"/>
  <c r="N63" i="19"/>
  <c r="N64" i="19" s="1"/>
  <c r="M63" i="19"/>
  <c r="M64" i="19" s="1"/>
  <c r="L63" i="19"/>
  <c r="L64" i="19" s="1"/>
  <c r="K63" i="19"/>
  <c r="K64" i="19" s="1"/>
  <c r="J63" i="19"/>
  <c r="J64" i="19" s="1"/>
  <c r="I63" i="19"/>
  <c r="I64" i="19" s="1"/>
  <c r="H63" i="19"/>
  <c r="H64" i="19" s="1"/>
  <c r="G63" i="19"/>
  <c r="G64" i="19" s="1"/>
  <c r="F63" i="19"/>
  <c r="F64" i="19" s="1"/>
  <c r="E63" i="19"/>
  <c r="E64" i="19" s="1"/>
  <c r="D63" i="19"/>
  <c r="D64" i="19" s="1"/>
  <c r="AR62" i="19"/>
  <c r="AR61" i="19"/>
  <c r="AR60" i="19"/>
  <c r="AR59" i="19"/>
  <c r="AR58" i="19"/>
  <c r="AR57" i="19"/>
  <c r="AR56" i="19"/>
  <c r="AR55" i="19"/>
  <c r="AR54" i="19"/>
  <c r="AR53" i="19"/>
  <c r="AR52" i="19"/>
  <c r="AR51" i="19"/>
  <c r="AR50" i="19"/>
  <c r="AR49" i="19"/>
  <c r="AR48" i="19"/>
  <c r="AR47" i="19"/>
  <c r="AR46" i="19"/>
  <c r="AR45" i="19"/>
  <c r="AR44" i="19"/>
  <c r="AR43" i="19"/>
  <c r="AR42" i="19"/>
  <c r="AR41" i="19"/>
  <c r="AR40" i="19"/>
  <c r="AR39" i="19"/>
  <c r="AR38" i="19"/>
  <c r="AR37" i="19"/>
  <c r="AR36" i="19"/>
  <c r="AR35" i="19"/>
  <c r="AR34" i="19"/>
  <c r="AR33" i="19"/>
  <c r="AR32" i="19"/>
  <c r="AR31" i="19"/>
  <c r="AR30" i="19"/>
  <c r="AR29" i="19"/>
  <c r="AR28" i="19"/>
  <c r="AR27" i="19"/>
  <c r="AR26" i="19"/>
  <c r="AR25" i="19"/>
  <c r="AR24" i="19"/>
  <c r="AR23" i="19"/>
  <c r="AR22" i="19"/>
  <c r="AR21" i="19"/>
  <c r="AR19" i="19"/>
  <c r="AR20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AR6" i="19"/>
  <c r="AR5" i="19"/>
  <c r="AR4" i="19"/>
  <c r="AR3" i="19"/>
  <c r="AZ31" i="18"/>
  <c r="AY31" i="18"/>
  <c r="AZ30" i="18"/>
  <c r="AY30" i="18"/>
  <c r="AZ29" i="18"/>
  <c r="AY29" i="18"/>
  <c r="AZ28" i="18"/>
  <c r="AY28" i="18"/>
  <c r="AZ27" i="18"/>
  <c r="AY27" i="18"/>
  <c r="AZ26" i="18"/>
  <c r="AY26" i="18"/>
  <c r="AZ18" i="18"/>
  <c r="AY18" i="18"/>
  <c r="AZ19" i="18"/>
  <c r="AY19" i="18"/>
  <c r="AZ17" i="18"/>
  <c r="AY17" i="18"/>
  <c r="AZ16" i="18"/>
  <c r="AY16" i="18"/>
  <c r="AZ15" i="18"/>
  <c r="AY15" i="18"/>
  <c r="AZ14" i="18"/>
  <c r="AY14" i="18"/>
  <c r="AZ13" i="18"/>
  <c r="AY13" i="18"/>
  <c r="AZ12" i="18"/>
  <c r="AY12" i="18"/>
  <c r="AZ10" i="18"/>
  <c r="AY10" i="18"/>
  <c r="AZ9" i="18"/>
  <c r="AY9" i="18"/>
  <c r="AZ8" i="18"/>
  <c r="AY8" i="18"/>
  <c r="AZ7" i="18"/>
  <c r="AY7" i="18"/>
  <c r="AZ6" i="18"/>
  <c r="AY6" i="18"/>
  <c r="AZ5" i="18"/>
  <c r="AY5" i="18"/>
  <c r="AZ4" i="18"/>
  <c r="AY4" i="18"/>
  <c r="AR63" i="19" l="1"/>
  <c r="AR73" i="20"/>
  <c r="AS72" i="20"/>
  <c r="AS68" i="20"/>
  <c r="AS64" i="20"/>
  <c r="AS60" i="20"/>
  <c r="AS56" i="20"/>
  <c r="AS25" i="20"/>
  <c r="AS23" i="20"/>
  <c r="AS69" i="20"/>
  <c r="AS65" i="20"/>
  <c r="AS61" i="20"/>
  <c r="AS57" i="20"/>
  <c r="AS54" i="20"/>
  <c r="AS52" i="20"/>
  <c r="AS50" i="20"/>
  <c r="AS48" i="20"/>
  <c r="AS46" i="20"/>
  <c r="AS44" i="20"/>
  <c r="AS42" i="20"/>
  <c r="AS40" i="20"/>
  <c r="AS38" i="20"/>
  <c r="AS36" i="20"/>
  <c r="AS34" i="20"/>
  <c r="AS32" i="20"/>
  <c r="AS30" i="20"/>
  <c r="AS28" i="20"/>
  <c r="AS70" i="20"/>
  <c r="AS66" i="20"/>
  <c r="AS58" i="20"/>
  <c r="AS24" i="20"/>
  <c r="AS20" i="20"/>
  <c r="AS16" i="20"/>
  <c r="AS12" i="20"/>
  <c r="AS8" i="20"/>
  <c r="AS4" i="20"/>
  <c r="AS67" i="20"/>
  <c r="AS59" i="20"/>
  <c r="AS53" i="20"/>
  <c r="AS49" i="20"/>
  <c r="AS45" i="20"/>
  <c r="AS41" i="20"/>
  <c r="AS37" i="20"/>
  <c r="AS33" i="20"/>
  <c r="AS29" i="20"/>
  <c r="AS19" i="20"/>
  <c r="AS15" i="20"/>
  <c r="AS11" i="20"/>
  <c r="AS7" i="20"/>
  <c r="AS3" i="20"/>
  <c r="AS62" i="20"/>
  <c r="AS26" i="20"/>
  <c r="AS22" i="20"/>
  <c r="AS18" i="20"/>
  <c r="AS14" i="20"/>
  <c r="AS10" i="20"/>
  <c r="AS6" i="20"/>
  <c r="AS71" i="20"/>
  <c r="AS63" i="20"/>
  <c r="AS55" i="20"/>
  <c r="AS51" i="20"/>
  <c r="AS47" i="20"/>
  <c r="AS43" i="20"/>
  <c r="AS39" i="20"/>
  <c r="AS35" i="20"/>
  <c r="AS31" i="20"/>
  <c r="AS27" i="20"/>
  <c r="AS21" i="20"/>
  <c r="AS17" i="20"/>
  <c r="AS13" i="20"/>
  <c r="AS9" i="20"/>
  <c r="AS5" i="20"/>
  <c r="AS59" i="19"/>
  <c r="AS55" i="19"/>
  <c r="AS51" i="19"/>
  <c r="AS47" i="19"/>
  <c r="AS44" i="19"/>
  <c r="AS42" i="19"/>
  <c r="AS40" i="19"/>
  <c r="AS20" i="19"/>
  <c r="AS17" i="19"/>
  <c r="AS15" i="19"/>
  <c r="AS13" i="19"/>
  <c r="AS11" i="19"/>
  <c r="AS9" i="19"/>
  <c r="AS7" i="19"/>
  <c r="AS5" i="19"/>
  <c r="AS3" i="19"/>
  <c r="AS54" i="19"/>
  <c r="AS39" i="19"/>
  <c r="AS33" i="19"/>
  <c r="AS27" i="19"/>
  <c r="AS60" i="19"/>
  <c r="AS56" i="19"/>
  <c r="AS52" i="19"/>
  <c r="AS48" i="19"/>
  <c r="AS38" i="19"/>
  <c r="AS36" i="19"/>
  <c r="AS34" i="19"/>
  <c r="AS32" i="19"/>
  <c r="AS30" i="19"/>
  <c r="AS28" i="19"/>
  <c r="AS26" i="19"/>
  <c r="AS24" i="19"/>
  <c r="AS22" i="19"/>
  <c r="AS19" i="19"/>
  <c r="AS62" i="19"/>
  <c r="AS46" i="19"/>
  <c r="A46" i="19" s="1"/>
  <c r="AS35" i="19"/>
  <c r="AS29" i="19"/>
  <c r="AS23" i="19"/>
  <c r="AS61" i="19"/>
  <c r="AS57" i="19"/>
  <c r="AS53" i="19"/>
  <c r="AS49" i="19"/>
  <c r="AS45" i="19"/>
  <c r="AS43" i="19"/>
  <c r="AS41" i="19"/>
  <c r="AS18" i="19"/>
  <c r="AS16" i="19"/>
  <c r="AS14" i="19"/>
  <c r="AS12" i="19"/>
  <c r="AS10" i="19"/>
  <c r="AS8" i="19"/>
  <c r="AS6" i="19"/>
  <c r="AS4" i="19"/>
  <c r="AS58" i="19"/>
  <c r="AS50" i="19"/>
  <c r="AS37" i="19"/>
  <c r="AS31" i="19"/>
  <c r="AS25" i="19"/>
  <c r="AS21" i="19"/>
  <c r="A19" i="19" l="1"/>
  <c r="A27" i="20"/>
  <c r="A56" i="20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47" i="19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40" i="19"/>
  <c r="N15" i="10" l="1"/>
  <c r="N18" i="10"/>
  <c r="N13" i="10"/>
  <c r="N9" i="10"/>
  <c r="N10" i="10"/>
  <c r="N11" i="10"/>
  <c r="N21" i="10"/>
  <c r="N16" i="10"/>
  <c r="N17" i="10"/>
  <c r="N8" i="10"/>
  <c r="N14" i="10"/>
  <c r="N19" i="10"/>
  <c r="N46" i="10" l="1"/>
  <c r="N43" i="10"/>
  <c r="N40" i="10"/>
  <c r="N37" i="10"/>
  <c r="N3" i="10"/>
  <c r="N35" i="10" l="1"/>
  <c r="N36" i="10"/>
  <c r="N39" i="10"/>
  <c r="N44" i="10"/>
  <c r="N41" i="10"/>
  <c r="N38" i="10"/>
  <c r="N45" i="10"/>
  <c r="N42" i="10"/>
  <c r="N34" i="10"/>
  <c r="N5" i="10"/>
  <c r="N6" i="10"/>
  <c r="N7" i="10"/>
  <c r="N12" i="10"/>
  <c r="N20" i="10"/>
  <c r="N4" i="10"/>
  <c r="N23" i="13"/>
  <c r="N20" i="13"/>
  <c r="G26" i="13"/>
  <c r="H26" i="13" s="1"/>
  <c r="D26" i="13"/>
  <c r="E26" i="13" s="1"/>
  <c r="N21" i="13"/>
  <c r="Y3" i="13"/>
  <c r="X3" i="13"/>
  <c r="N15" i="13"/>
  <c r="D15" i="13"/>
  <c r="E15" i="13" s="1"/>
  <c r="E3" i="13" s="1"/>
  <c r="H22" i="13" l="1"/>
  <c r="H24" i="13"/>
  <c r="H25" i="13"/>
  <c r="E22" i="13"/>
  <c r="E24" i="13"/>
  <c r="E25" i="13"/>
  <c r="N26" i="13"/>
  <c r="O26" i="13" s="1"/>
  <c r="O15" i="13"/>
  <c r="O22" i="13" l="1"/>
  <c r="W22" i="13" s="1"/>
  <c r="O24" i="13"/>
  <c r="W24" i="13" s="1"/>
  <c r="O25" i="13"/>
  <c r="W25" i="13" s="1"/>
  <c r="O3" i="13"/>
  <c r="O13" i="13"/>
  <c r="O12" i="13"/>
  <c r="O6" i="13"/>
  <c r="O11" i="13"/>
  <c r="O8" i="13"/>
  <c r="O14" i="13"/>
  <c r="O9" i="13"/>
  <c r="O10" i="13"/>
  <c r="O7" i="13"/>
  <c r="T4" i="13" l="1"/>
  <c r="Y4" i="13"/>
  <c r="X5" i="13"/>
  <c r="Y5" i="13"/>
  <c r="Y20" i="13"/>
  <c r="Y21" i="13"/>
  <c r="Y23" i="13"/>
  <c r="T20" i="13" l="1"/>
  <c r="T26" i="13"/>
  <c r="T23" i="13"/>
  <c r="T15" i="13"/>
  <c r="G15" i="13"/>
  <c r="H15" i="13" s="1"/>
  <c r="H7" i="13" l="1"/>
  <c r="H12" i="13"/>
  <c r="H6" i="13"/>
  <c r="H11" i="13"/>
  <c r="H14" i="13"/>
  <c r="H8" i="13"/>
  <c r="H9" i="13"/>
  <c r="H10" i="13"/>
  <c r="H13" i="13"/>
  <c r="E6" i="13"/>
  <c r="E11" i="13"/>
  <c r="E8" i="13"/>
  <c r="E14" i="13"/>
  <c r="E9" i="13"/>
  <c r="E10" i="13"/>
  <c r="E7" i="13"/>
  <c r="W7" i="13" s="1"/>
  <c r="E13" i="13"/>
  <c r="E12" i="13"/>
  <c r="H20" i="13"/>
  <c r="H23" i="13"/>
  <c r="H5" i="13"/>
  <c r="E5" i="13"/>
  <c r="U23" i="13"/>
  <c r="E20" i="13"/>
  <c r="U20" i="13"/>
  <c r="U4" i="13"/>
  <c r="H21" i="13"/>
  <c r="E21" i="13"/>
  <c r="E23" i="13"/>
  <c r="H3" i="13"/>
  <c r="W3" i="13" s="1"/>
  <c r="H4" i="13"/>
  <c r="E4" i="13"/>
  <c r="W11" i="13" l="1"/>
  <c r="W9" i="13"/>
  <c r="W6" i="13"/>
  <c r="W10" i="13"/>
  <c r="W12" i="13"/>
  <c r="W8" i="13"/>
  <c r="W13" i="13"/>
  <c r="W14" i="13"/>
  <c r="O21" i="13"/>
  <c r="W21" i="13" s="1"/>
  <c r="O23" i="13"/>
  <c r="W23" i="13" s="1"/>
  <c r="O5" i="13"/>
  <c r="W5" i="13" s="1"/>
  <c r="U26" i="13"/>
  <c r="V26" i="13" s="1"/>
  <c r="O4" i="13"/>
  <c r="W4" i="13" s="1"/>
  <c r="U15" i="13"/>
  <c r="V15" i="13" s="1"/>
  <c r="W15" i="13" s="1"/>
  <c r="O20" i="13"/>
  <c r="W20" i="13" s="1"/>
  <c r="V22" i="13" l="1"/>
  <c r="W26" i="13"/>
  <c r="V5" i="13"/>
  <c r="V24" i="13"/>
  <c r="V21" i="13"/>
  <c r="V20" i="13"/>
  <c r="V23" i="13"/>
  <c r="V3" i="13"/>
  <c r="V4" i="13"/>
  <c r="N22" i="10"/>
  <c r="N23" i="10"/>
  <c r="N24" i="10"/>
  <c r="N25" i="10"/>
  <c r="N26" i="10"/>
  <c r="N27" i="10"/>
  <c r="N28" i="10"/>
  <c r="N29" i="10"/>
</calcChain>
</file>

<file path=xl/sharedStrings.xml><?xml version="1.0" encoding="utf-8"?>
<sst xmlns="http://schemas.openxmlformats.org/spreadsheetml/2006/main" count="377" uniqueCount="199">
  <si>
    <t>№</t>
  </si>
  <si>
    <t>ФИО</t>
  </si>
  <si>
    <t>МЕСТО</t>
  </si>
  <si>
    <t>г/р</t>
  </si>
  <si>
    <t>разряд</t>
  </si>
  <si>
    <t>команда</t>
  </si>
  <si>
    <t>балл</t>
  </si>
  <si>
    <t>Трасса 1</t>
  </si>
  <si>
    <t>Трасса 2</t>
  </si>
  <si>
    <t>Трасса 3</t>
  </si>
  <si>
    <t>Трасса 4</t>
  </si>
  <si>
    <t>Трасс</t>
  </si>
  <si>
    <t>Место</t>
  </si>
  <si>
    <t>Балл</t>
  </si>
  <si>
    <t>МС</t>
  </si>
  <si>
    <t>Вигвам</t>
  </si>
  <si>
    <t>ТРАСС</t>
  </si>
  <si>
    <t>СУММА</t>
  </si>
  <si>
    <t>Трасса</t>
  </si>
  <si>
    <t>Связка</t>
  </si>
  <si>
    <t>Балл итог.</t>
  </si>
  <si>
    <t>высота</t>
  </si>
  <si>
    <t>Боулдеринг</t>
  </si>
  <si>
    <t>Связки</t>
  </si>
  <si>
    <t>Инд. Лаз.</t>
  </si>
  <si>
    <t>Сумма баллов</t>
  </si>
  <si>
    <t>Сумма мест</t>
  </si>
  <si>
    <t>Произв. Мест</t>
  </si>
  <si>
    <t>место</t>
  </si>
  <si>
    <t>результ</t>
  </si>
  <si>
    <t>часы</t>
  </si>
  <si>
    <t>мин</t>
  </si>
  <si>
    <t>сек</t>
  </si>
  <si>
    <t>всего</t>
  </si>
  <si>
    <t>Волков Игорь</t>
  </si>
  <si>
    <t>Корулин Евгений</t>
  </si>
  <si>
    <t>тр 1</t>
  </si>
  <si>
    <t>тр 2</t>
  </si>
  <si>
    <t>тр 3</t>
  </si>
  <si>
    <t>тр 4</t>
  </si>
  <si>
    <t>Попова Марина</t>
  </si>
  <si>
    <t>прохождений</t>
  </si>
  <si>
    <t>2/3</t>
  </si>
  <si>
    <t>Попыт.</t>
  </si>
  <si>
    <t>любители</t>
  </si>
  <si>
    <t>ветераны</t>
  </si>
  <si>
    <t>Забег</t>
  </si>
  <si>
    <t>Топ/Зон</t>
  </si>
  <si>
    <t>Борисова Юлия</t>
  </si>
  <si>
    <t>Алиева Татьяна</t>
  </si>
  <si>
    <t>Южаков Кирилл</t>
  </si>
  <si>
    <t>1/4</t>
  </si>
  <si>
    <t>Данько Александр</t>
  </si>
  <si>
    <t>Овчинников Евгений</t>
  </si>
  <si>
    <t>Соляк Ксения</t>
  </si>
  <si>
    <t>Королятин Дмитрий</t>
  </si>
  <si>
    <t>Маньков Маркел</t>
  </si>
  <si>
    <t>Терентьева Галина</t>
  </si>
  <si>
    <t>Стародубцева Татьяна</t>
  </si>
  <si>
    <t>Мехов Алексей</t>
  </si>
  <si>
    <t>н/я</t>
  </si>
  <si>
    <t>5/4</t>
  </si>
  <si>
    <t>3/7</t>
  </si>
  <si>
    <t>0/7</t>
  </si>
  <si>
    <t>Жигалов - Ефремов</t>
  </si>
  <si>
    <t>Жарков Никита</t>
  </si>
  <si>
    <t>Масанов Андрей</t>
  </si>
  <si>
    <t>Казарян Елена</t>
  </si>
  <si>
    <t>Алымов Вячеслав</t>
  </si>
  <si>
    <t>Валеев Радий</t>
  </si>
  <si>
    <t>Петров Константин</t>
  </si>
  <si>
    <t>Божечков Александр</t>
  </si>
  <si>
    <t>Бродников Илья</t>
  </si>
  <si>
    <t>Глазырин Юрий</t>
  </si>
  <si>
    <t>Калина Александр</t>
  </si>
  <si>
    <t>Коробейников Валентин</t>
  </si>
  <si>
    <t>Алексеева Евгения</t>
  </si>
  <si>
    <t>Сладкова Ольга</t>
  </si>
  <si>
    <t>Баширов Александр</t>
  </si>
  <si>
    <t>Ефремов Илья</t>
  </si>
  <si>
    <t>Мирсанова Жанна</t>
  </si>
  <si>
    <t>Розенкевич Надежда</t>
  </si>
  <si>
    <t>Николаева Наталья</t>
  </si>
  <si>
    <t>Еремеева Наталья</t>
  </si>
  <si>
    <t>Еремеев Владимир</t>
  </si>
  <si>
    <t>Федотов Егор</t>
  </si>
  <si>
    <t>Якименко Савелий</t>
  </si>
  <si>
    <t xml:space="preserve">Букачев Виктор </t>
  </si>
  <si>
    <t>Прибыткова Виктория</t>
  </si>
  <si>
    <t>Добрая Татьяна</t>
  </si>
  <si>
    <t>Ростовцева Ольга</t>
  </si>
  <si>
    <t xml:space="preserve">Алиева Татьяна </t>
  </si>
  <si>
    <t>Прокопьева Екатерина</t>
  </si>
  <si>
    <t>Латынцев Сергей</t>
  </si>
  <si>
    <t>Пшенникова Екатерина</t>
  </si>
  <si>
    <t xml:space="preserve">Терентьев </t>
  </si>
  <si>
    <t>Роман Кальдин</t>
  </si>
  <si>
    <t>Петушков Андрей</t>
  </si>
  <si>
    <t>Муравьев Олег</t>
  </si>
  <si>
    <t>Дудко Дарья</t>
  </si>
  <si>
    <t>Жигалов Александр</t>
  </si>
  <si>
    <t>Ефремов Максим</t>
  </si>
  <si>
    <t>Прокофьеф Денис</t>
  </si>
  <si>
    <t>Ахпашева Мария</t>
  </si>
  <si>
    <t>Козлова Анастасия</t>
  </si>
  <si>
    <t>Шевченко Григорий</t>
  </si>
  <si>
    <t>Елистратов Серафим</t>
  </si>
  <si>
    <t>Бакалейникова Ирина</t>
  </si>
  <si>
    <t>Парфенова Елизавета</t>
  </si>
  <si>
    <t>Мехова Елена</t>
  </si>
  <si>
    <t>Дмитриев А.</t>
  </si>
  <si>
    <t>Мальцев Егор</t>
  </si>
  <si>
    <t>Бирюкова Дарья</t>
  </si>
  <si>
    <t>Родиков Борис</t>
  </si>
  <si>
    <t xml:space="preserve">Пономарев Владислав </t>
  </si>
  <si>
    <t>Ярошенко Григорий</t>
  </si>
  <si>
    <t>Капличенко Виктор</t>
  </si>
  <si>
    <t>2/2</t>
  </si>
  <si>
    <t>4/4</t>
  </si>
  <si>
    <t>2/4</t>
  </si>
  <si>
    <t>6/6</t>
  </si>
  <si>
    <t>4/7</t>
  </si>
  <si>
    <t>0/4</t>
  </si>
  <si>
    <t>спортсмены</t>
  </si>
  <si>
    <t>Дмитриев Алексей</t>
  </si>
  <si>
    <t>Лобасов Антон</t>
  </si>
  <si>
    <t>Куценко Роман</t>
  </si>
  <si>
    <t>ТОП</t>
  </si>
  <si>
    <t>Николаева Екатерина</t>
  </si>
  <si>
    <t>Маринова Марина</t>
  </si>
  <si>
    <t>Громова Аксал</t>
  </si>
  <si>
    <t>Добрая Таня</t>
  </si>
  <si>
    <t>Пономарёв Влад</t>
  </si>
  <si>
    <t>Кокорин Кузьма</t>
  </si>
  <si>
    <t>Большаков Александр</t>
  </si>
  <si>
    <t>Пивоварчик Артём</t>
  </si>
  <si>
    <t>Садовых Дмитрий</t>
  </si>
  <si>
    <t>Исламов Андрей</t>
  </si>
  <si>
    <t>Спящая Пустота</t>
  </si>
  <si>
    <t>Косая</t>
  </si>
  <si>
    <t>Крошка</t>
  </si>
  <si>
    <t>Рубикон</t>
  </si>
  <si>
    <t>Юг</t>
  </si>
  <si>
    <t>Лестница</t>
  </si>
  <si>
    <t>Орлиное Яйцо</t>
  </si>
  <si>
    <t>Детский ход</t>
  </si>
  <si>
    <t>Леушинский</t>
  </si>
  <si>
    <t>У Свободы</t>
  </si>
  <si>
    <t>Бегемот</t>
  </si>
  <si>
    <t>Магда</t>
  </si>
  <si>
    <t>Чих-Пых</t>
  </si>
  <si>
    <t>Мышки</t>
  </si>
  <si>
    <t>Микст</t>
  </si>
  <si>
    <t>Шахматов</t>
  </si>
  <si>
    <t>Лена</t>
  </si>
  <si>
    <t>Под Конёк</t>
  </si>
  <si>
    <t>Трёхэтажка</t>
  </si>
  <si>
    <t>Большой Карниз</t>
  </si>
  <si>
    <t>БК справа</t>
  </si>
  <si>
    <t>Мундиаль</t>
  </si>
  <si>
    <t>Джавелин</t>
  </si>
  <si>
    <t>Гимнаст</t>
  </si>
  <si>
    <t>Либератор</t>
  </si>
  <si>
    <t>Дамский Угодник</t>
  </si>
  <si>
    <t>Сумасшедший</t>
  </si>
  <si>
    <t>Полоумный</t>
  </si>
  <si>
    <t>Крокодил</t>
  </si>
  <si>
    <t>Фестивальный уголок</t>
  </si>
  <si>
    <t>Глюкало</t>
  </si>
  <si>
    <t>Мэджик рум</t>
  </si>
  <si>
    <t>Сан-Себастьян</t>
  </si>
  <si>
    <t>Невермо</t>
  </si>
  <si>
    <t>Фрирайд</t>
  </si>
  <si>
    <t>Шмель</t>
  </si>
  <si>
    <t>Сова</t>
  </si>
  <si>
    <t>Южный Ветер</t>
  </si>
  <si>
    <t xml:space="preserve">Корулин - Волков </t>
  </si>
  <si>
    <t>Пивоварчик - Катанаев</t>
  </si>
  <si>
    <t>Прокофьев - Мехов</t>
  </si>
  <si>
    <t>Матвеенко - Факирьянов</t>
  </si>
  <si>
    <t>Дмитриев - Южаков</t>
  </si>
  <si>
    <t>Королятин - Казарян</t>
  </si>
  <si>
    <t>Шевченко - Покровский</t>
  </si>
  <si>
    <t>Ткачев - Петров</t>
  </si>
  <si>
    <t>Масанов - Якименко</t>
  </si>
  <si>
    <t>Алымов - Латынцев</t>
  </si>
  <si>
    <t>Еремеев - Еремеева</t>
  </si>
  <si>
    <t>Большаков - Садовых</t>
  </si>
  <si>
    <t>Федотов - Ярошенко</t>
  </si>
  <si>
    <t>Родиков - Березина</t>
  </si>
  <si>
    <t>Пономарев - Пшенникова</t>
  </si>
  <si>
    <t>Попова - Козлова</t>
  </si>
  <si>
    <t>Терентьева - Алексеева</t>
  </si>
  <si>
    <t>Чепуштанова - Парфенова</t>
  </si>
  <si>
    <t>Ахпашева - Стародубцева</t>
  </si>
  <si>
    <t>Мирсанова - Розенкевич</t>
  </si>
  <si>
    <t>Баварова - Николаева</t>
  </si>
  <si>
    <t>Прокопьева - Алиева</t>
  </si>
  <si>
    <t>Медведева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</si>
</sst>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 textRotation="90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 applyAlignment="1">
      <alignment horizontal="center"/>
    </xf>
    <xf numFmtId="1" fontId="0" fillId="0" borderId="0" xfId="0" applyNumberFormat="1"/>
    <xf numFmtId="164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1" fillId="0" borderId="3" xfId="0" applyFont="1" applyBorder="1"/>
    <xf numFmtId="164" fontId="1" fillId="0" borderId="3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2" fontId="2" fillId="0" borderId="1" xfId="0" applyNumberFormat="1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2" fontId="0" fillId="0" borderId="1" xfId="0" applyNumberFormat="1" applyBorder="1" applyAlignment="1">
      <alignment horizontal="center"/>
    </xf>
    <xf numFmtId="165" fontId="2" fillId="0" borderId="1" xfId="0" applyNumberFormat="1" applyFont="1" applyBorder="1"/>
    <xf numFmtId="1" fontId="0" fillId="0" borderId="0" xfId="0" applyNumberFormat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2" xfId="0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3" borderId="0" xfId="0" applyFont="1" applyFill="1"/>
    <xf numFmtId="0" fontId="1" fillId="3" borderId="0" xfId="0" quotePrefix="1" applyFont="1" applyFill="1" applyAlignment="1">
      <alignment horizontal="center"/>
    </xf>
    <xf numFmtId="164" fontId="1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4" borderId="3" xfId="0" applyFont="1" applyFill="1" applyBorder="1"/>
    <xf numFmtId="164" fontId="1" fillId="4" borderId="3" xfId="0" applyNumberFormat="1" applyFont="1" applyFill="1" applyBorder="1"/>
    <xf numFmtId="0" fontId="1" fillId="4" borderId="0" xfId="0" applyFont="1" applyFill="1"/>
    <xf numFmtId="0" fontId="1" fillId="4" borderId="0" xfId="0" quotePrefix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4" fillId="4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/>
    <xf numFmtId="0" fontId="1" fillId="4" borderId="0" xfId="0" applyFont="1" applyFill="1" applyAlignment="1">
      <alignment horizontal="center" vertical="center"/>
    </xf>
    <xf numFmtId="16" fontId="1" fillId="4" borderId="0" xfId="0" quotePrefix="1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 applyAlignment="1">
      <alignment horizontal="center"/>
    </xf>
    <xf numFmtId="16" fontId="1" fillId="3" borderId="0" xfId="0" quotePrefix="1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textRotation="90"/>
    </xf>
    <xf numFmtId="49" fontId="0" fillId="0" borderId="1" xfId="0" applyNumberFormat="1" applyBorder="1" applyAlignment="1">
      <alignment textRotation="90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77"/>
  <sheetViews>
    <sheetView topLeftCell="A2" zoomScale="85" zoomScaleNormal="85" workbookViewId="0">
      <selection activeCell="AT3" sqref="AT3"/>
    </sheetView>
  </sheetViews>
  <sheetFormatPr defaultColWidth="9.109375" defaultRowHeight="14.4" x14ac:dyDescent="0.3"/>
  <cols>
    <col min="1" max="1" width="11.5546875" style="13" customWidth="1"/>
    <col min="2" max="2" width="4.6640625" style="3" customWidth="1"/>
    <col min="3" max="3" width="24" style="3" bestFit="1" customWidth="1"/>
    <col min="4" max="43" width="3.6640625" style="3" customWidth="1"/>
    <col min="44" max="44" width="4.88671875" style="3" customWidth="1"/>
    <col min="45" max="45" width="10" style="3" customWidth="1"/>
    <col min="46" max="46" width="8.44140625" style="3" bestFit="1" customWidth="1"/>
    <col min="47" max="47" width="6.5546875" style="3" customWidth="1"/>
    <col min="48" max="16384" width="9.109375" style="3"/>
  </cols>
  <sheetData>
    <row r="1" spans="1:73" hidden="1" x14ac:dyDescent="0.3">
      <c r="B1" s="3">
        <v>1000</v>
      </c>
    </row>
    <row r="2" spans="1:73" s="7" customFormat="1" ht="15" thickBot="1" x14ac:dyDescent="0.35">
      <c r="A2" s="39" t="s">
        <v>12</v>
      </c>
      <c r="B2" s="40" t="s">
        <v>0</v>
      </c>
      <c r="C2" s="35" t="s">
        <v>1</v>
      </c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36">
        <v>20</v>
      </c>
      <c r="X2" s="36">
        <v>21</v>
      </c>
      <c r="Y2" s="36">
        <v>22</v>
      </c>
      <c r="Z2" s="36">
        <v>23</v>
      </c>
      <c r="AA2" s="36">
        <v>24</v>
      </c>
      <c r="AB2" s="36">
        <v>25</v>
      </c>
      <c r="AC2" s="36">
        <v>26</v>
      </c>
      <c r="AD2" s="36">
        <v>27</v>
      </c>
      <c r="AE2" s="36">
        <v>28</v>
      </c>
      <c r="AF2" s="36">
        <v>29</v>
      </c>
      <c r="AG2" s="36">
        <v>30</v>
      </c>
      <c r="AH2" s="36">
        <v>31</v>
      </c>
      <c r="AI2" s="36">
        <v>32</v>
      </c>
      <c r="AJ2" s="36">
        <v>33</v>
      </c>
      <c r="AK2" s="36">
        <v>34</v>
      </c>
      <c r="AL2" s="36">
        <v>35</v>
      </c>
      <c r="AM2" s="36">
        <v>36</v>
      </c>
      <c r="AN2" s="36">
        <v>37</v>
      </c>
      <c r="AO2" s="36">
        <v>38</v>
      </c>
      <c r="AP2" s="36">
        <v>39</v>
      </c>
      <c r="AQ2" s="36">
        <v>40</v>
      </c>
      <c r="AR2" s="35" t="s">
        <v>11</v>
      </c>
      <c r="AS2" s="35" t="s">
        <v>13</v>
      </c>
      <c r="AT2" s="81" t="s">
        <v>47</v>
      </c>
      <c r="AU2" s="81" t="s">
        <v>43</v>
      </c>
      <c r="AV2" s="7" t="s">
        <v>12</v>
      </c>
    </row>
    <row r="3" spans="1:73" s="69" customFormat="1" x14ac:dyDescent="0.3">
      <c r="A3" s="28">
        <v>1</v>
      </c>
      <c r="B3" s="38">
        <v>53</v>
      </c>
      <c r="C3" s="32" t="s">
        <v>50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/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33">
        <f t="shared" ref="AR3:AR34" si="0">SUM(D3:AQ3)</f>
        <v>39</v>
      </c>
      <c r="AS3" s="34">
        <f t="shared" ref="AS3:AS34" si="1">SUMPRODUCT(D3:AQ3,$D$64:$AQ$64)</f>
        <v>2926.2583636063719</v>
      </c>
      <c r="AT3" s="82" t="s">
        <v>118</v>
      </c>
      <c r="AU3" s="82" t="s">
        <v>120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s="60" customFormat="1" x14ac:dyDescent="0.3">
      <c r="A4" s="28">
        <v>2</v>
      </c>
      <c r="B4" s="38">
        <v>57</v>
      </c>
      <c r="C4" s="32" t="s">
        <v>110</v>
      </c>
      <c r="D4" s="33">
        <v>1</v>
      </c>
      <c r="E4" s="33"/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/>
      <c r="AC4" s="33"/>
      <c r="AD4" s="33">
        <v>1</v>
      </c>
      <c r="AE4" s="33">
        <v>1</v>
      </c>
      <c r="AF4" s="33">
        <v>1</v>
      </c>
      <c r="AG4" s="33">
        <v>1</v>
      </c>
      <c r="AH4" s="33"/>
      <c r="AI4" s="33">
        <v>1</v>
      </c>
      <c r="AJ4" s="33">
        <v>1</v>
      </c>
      <c r="AK4" s="33">
        <v>1</v>
      </c>
      <c r="AL4" s="33">
        <v>1</v>
      </c>
      <c r="AM4" s="33">
        <v>1</v>
      </c>
      <c r="AN4" s="33"/>
      <c r="AO4" s="33">
        <v>1</v>
      </c>
      <c r="AP4" s="33">
        <v>1</v>
      </c>
      <c r="AQ4" s="33">
        <v>1</v>
      </c>
      <c r="AR4" s="33">
        <f t="shared" si="0"/>
        <v>35</v>
      </c>
      <c r="AS4" s="34">
        <f t="shared" si="1"/>
        <v>2216.3016536496616</v>
      </c>
      <c r="AT4" s="82" t="s">
        <v>119</v>
      </c>
      <c r="AU4" s="82" t="s">
        <v>121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s="69" customFormat="1" x14ac:dyDescent="0.3">
      <c r="A5" s="28">
        <v>3</v>
      </c>
      <c r="B5" s="38">
        <v>43</v>
      </c>
      <c r="C5" s="32" t="s">
        <v>35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/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33">
        <f t="shared" si="0"/>
        <v>39</v>
      </c>
      <c r="AS5" s="34">
        <f t="shared" si="1"/>
        <v>2676.2583636063719</v>
      </c>
      <c r="AT5" s="82" t="s">
        <v>42</v>
      </c>
      <c r="AU5" s="82" t="s">
        <v>118</v>
      </c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60" customFormat="1" x14ac:dyDescent="0.3">
      <c r="A6" s="28">
        <v>4</v>
      </c>
      <c r="B6" s="38">
        <v>56</v>
      </c>
      <c r="C6" s="9" t="s">
        <v>34</v>
      </c>
      <c r="D6" s="5">
        <v>1</v>
      </c>
      <c r="E6" s="5"/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/>
      <c r="AC6" s="5">
        <v>1</v>
      </c>
      <c r="AD6" s="5">
        <v>1</v>
      </c>
      <c r="AE6" s="5">
        <v>1</v>
      </c>
      <c r="AF6" s="5"/>
      <c r="AG6" s="5">
        <v>1</v>
      </c>
      <c r="AH6" s="5">
        <v>1</v>
      </c>
      <c r="AI6" s="5">
        <v>1</v>
      </c>
      <c r="AJ6" s="5">
        <v>1</v>
      </c>
      <c r="AK6" s="5"/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33">
        <f t="shared" si="0"/>
        <v>36</v>
      </c>
      <c r="AS6" s="34">
        <f t="shared" si="1"/>
        <v>2253.9894560433463</v>
      </c>
      <c r="AT6" s="82" t="s">
        <v>117</v>
      </c>
      <c r="AU6" s="82" t="s">
        <v>61</v>
      </c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s="60" customFormat="1" x14ac:dyDescent="0.3">
      <c r="A7" s="28">
        <v>5</v>
      </c>
      <c r="B7" s="38">
        <v>74</v>
      </c>
      <c r="C7" s="32" t="s">
        <v>102</v>
      </c>
      <c r="D7" s="33">
        <v>1</v>
      </c>
      <c r="E7" s="33"/>
      <c r="F7" s="33">
        <v>1</v>
      </c>
      <c r="G7" s="33">
        <v>1</v>
      </c>
      <c r="H7" s="33">
        <v>1</v>
      </c>
      <c r="I7" s="33"/>
      <c r="J7" s="33"/>
      <c r="K7" s="33">
        <v>1</v>
      </c>
      <c r="L7" s="33"/>
      <c r="M7" s="33"/>
      <c r="N7" s="33"/>
      <c r="O7" s="33"/>
      <c r="P7" s="33"/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/>
      <c r="AA7" s="33">
        <v>1</v>
      </c>
      <c r="AB7" s="33"/>
      <c r="AC7" s="33">
        <v>1</v>
      </c>
      <c r="AD7" s="33">
        <v>1</v>
      </c>
      <c r="AE7" s="33">
        <v>1</v>
      </c>
      <c r="AF7" s="33"/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f t="shared" si="0"/>
        <v>29</v>
      </c>
      <c r="AS7" s="34">
        <f t="shared" si="1"/>
        <v>1931.1003801444976</v>
      </c>
      <c r="AT7" s="82" t="s">
        <v>51</v>
      </c>
      <c r="AU7" s="82" t="s">
        <v>62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69" customFormat="1" x14ac:dyDescent="0.3">
      <c r="A8" s="28">
        <v>6</v>
      </c>
      <c r="B8" s="38">
        <v>54</v>
      </c>
      <c r="C8" s="32" t="s">
        <v>59</v>
      </c>
      <c r="D8" s="5">
        <v>1</v>
      </c>
      <c r="E8" s="5"/>
      <c r="F8" s="5">
        <v>1</v>
      </c>
      <c r="G8" s="5">
        <v>1</v>
      </c>
      <c r="H8" s="5"/>
      <c r="I8" s="5">
        <v>1</v>
      </c>
      <c r="J8" s="5">
        <v>1</v>
      </c>
      <c r="K8" s="5"/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/>
      <c r="AC8" s="5">
        <v>1</v>
      </c>
      <c r="AD8" s="5">
        <v>1</v>
      </c>
      <c r="AE8" s="5">
        <v>1</v>
      </c>
      <c r="AF8" s="5"/>
      <c r="AG8" s="5">
        <v>1</v>
      </c>
      <c r="AH8" s="5"/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33">
        <f t="shared" si="0"/>
        <v>34</v>
      </c>
      <c r="AS8" s="34">
        <f t="shared" si="1"/>
        <v>1862.766300114308</v>
      </c>
      <c r="AT8" s="82" t="s">
        <v>122</v>
      </c>
      <c r="AU8" s="82" t="s">
        <v>63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69" customFormat="1" x14ac:dyDescent="0.3">
      <c r="A9" s="28">
        <v>7</v>
      </c>
      <c r="B9" s="38">
        <v>42</v>
      </c>
      <c r="C9" s="9" t="s">
        <v>53</v>
      </c>
      <c r="D9" s="5">
        <v>1</v>
      </c>
      <c r="E9" s="5"/>
      <c r="F9" s="5">
        <v>1</v>
      </c>
      <c r="G9" s="5">
        <v>1</v>
      </c>
      <c r="H9" s="5"/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/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/>
      <c r="AE9" s="5"/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33">
        <f t="shared" si="0"/>
        <v>35</v>
      </c>
      <c r="AS9" s="34">
        <f t="shared" si="1"/>
        <v>2726.7345540825622</v>
      </c>
      <c r="AT9" s="82" t="s">
        <v>60</v>
      </c>
      <c r="AU9" s="82" t="s">
        <v>60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s="60" customFormat="1" x14ac:dyDescent="0.3">
      <c r="A10" s="63">
        <v>1</v>
      </c>
      <c r="B10" s="64">
        <v>28</v>
      </c>
      <c r="C10" s="65" t="s">
        <v>52</v>
      </c>
      <c r="D10" s="66">
        <v>1</v>
      </c>
      <c r="E10" s="66">
        <v>1</v>
      </c>
      <c r="F10" s="66">
        <v>1</v>
      </c>
      <c r="G10" s="66">
        <v>1</v>
      </c>
      <c r="H10" s="66"/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6"/>
      <c r="R10" s="66">
        <v>1</v>
      </c>
      <c r="S10" s="66">
        <v>1</v>
      </c>
      <c r="T10" s="66">
        <v>1</v>
      </c>
      <c r="U10" s="66">
        <v>1</v>
      </c>
      <c r="V10" s="66">
        <v>1</v>
      </c>
      <c r="W10" s="66"/>
      <c r="X10" s="66">
        <v>1</v>
      </c>
      <c r="Y10" s="66">
        <v>1</v>
      </c>
      <c r="Z10" s="66">
        <v>1</v>
      </c>
      <c r="AA10" s="66">
        <v>1</v>
      </c>
      <c r="AB10" s="66"/>
      <c r="AC10" s="66">
        <v>1</v>
      </c>
      <c r="AD10" s="66">
        <v>1</v>
      </c>
      <c r="AE10" s="66">
        <v>1</v>
      </c>
      <c r="AF10" s="66"/>
      <c r="AG10" s="66">
        <v>1</v>
      </c>
      <c r="AH10" s="66">
        <v>1</v>
      </c>
      <c r="AI10" s="66">
        <v>1</v>
      </c>
      <c r="AJ10" s="66"/>
      <c r="AK10" s="66">
        <v>1</v>
      </c>
      <c r="AL10" s="66">
        <v>1</v>
      </c>
      <c r="AM10" s="66"/>
      <c r="AN10" s="66">
        <v>1</v>
      </c>
      <c r="AO10" s="66">
        <v>1</v>
      </c>
      <c r="AP10" s="66">
        <v>1</v>
      </c>
      <c r="AQ10" s="66">
        <v>1</v>
      </c>
      <c r="AR10" s="67">
        <f t="shared" si="0"/>
        <v>33</v>
      </c>
      <c r="AS10" s="68">
        <f t="shared" si="1"/>
        <v>1882.6075699555781</v>
      </c>
      <c r="AT10" s="66"/>
      <c r="AU10" s="66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x14ac:dyDescent="0.3">
      <c r="A11" s="28">
        <v>8</v>
      </c>
      <c r="B11" s="38">
        <v>58</v>
      </c>
      <c r="C11" s="32" t="s">
        <v>111</v>
      </c>
      <c r="D11" s="33">
        <v>1</v>
      </c>
      <c r="E11" s="33">
        <v>1</v>
      </c>
      <c r="F11" s="33">
        <v>1</v>
      </c>
      <c r="G11" s="33">
        <v>1</v>
      </c>
      <c r="H11" s="33"/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1</v>
      </c>
      <c r="T11" s="33">
        <v>1</v>
      </c>
      <c r="U11" s="33"/>
      <c r="V11" s="33">
        <v>1</v>
      </c>
      <c r="W11" s="33">
        <v>1</v>
      </c>
      <c r="X11" s="33">
        <v>1</v>
      </c>
      <c r="Y11" s="33"/>
      <c r="Z11" s="33">
        <v>1</v>
      </c>
      <c r="AA11" s="33">
        <v>1</v>
      </c>
      <c r="AB11" s="33"/>
      <c r="AC11" s="33">
        <v>1</v>
      </c>
      <c r="AD11" s="33">
        <v>1</v>
      </c>
      <c r="AE11" s="33">
        <v>1</v>
      </c>
      <c r="AF11" s="33"/>
      <c r="AG11" s="33">
        <v>1</v>
      </c>
      <c r="AH11" s="33">
        <v>1</v>
      </c>
      <c r="AI11" s="33">
        <v>1</v>
      </c>
      <c r="AJ11" s="33">
        <v>1</v>
      </c>
      <c r="AK11" s="33">
        <v>1</v>
      </c>
      <c r="AL11" s="33"/>
      <c r="AM11" s="33"/>
      <c r="AN11" s="33"/>
      <c r="AO11" s="33"/>
      <c r="AP11" s="33">
        <v>1</v>
      </c>
      <c r="AQ11" s="33">
        <v>1</v>
      </c>
      <c r="AR11" s="33">
        <f t="shared" si="0"/>
        <v>31</v>
      </c>
      <c r="AS11" s="34">
        <f t="shared" si="1"/>
        <v>1825.0678874158957</v>
      </c>
    </row>
    <row r="12" spans="1:73" x14ac:dyDescent="0.3">
      <c r="A12" s="28">
        <v>9</v>
      </c>
      <c r="B12" s="38">
        <v>16</v>
      </c>
      <c r="C12" s="9" t="s">
        <v>79</v>
      </c>
      <c r="D12" s="5">
        <v>1</v>
      </c>
      <c r="E12" s="5">
        <v>1</v>
      </c>
      <c r="F12" s="5">
        <v>1</v>
      </c>
      <c r="G12" s="5">
        <v>1</v>
      </c>
      <c r="H12" s="5"/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/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/>
      <c r="Y12" s="5">
        <v>1</v>
      </c>
      <c r="Z12" s="5">
        <v>1</v>
      </c>
      <c r="AA12" s="5">
        <v>1</v>
      </c>
      <c r="AB12" s="5"/>
      <c r="AC12" s="5">
        <v>1</v>
      </c>
      <c r="AD12" s="5">
        <v>1</v>
      </c>
      <c r="AE12" s="5">
        <v>1</v>
      </c>
      <c r="AF12" s="5"/>
      <c r="AG12" s="5">
        <v>1</v>
      </c>
      <c r="AH12" s="5"/>
      <c r="AI12" s="5">
        <v>1</v>
      </c>
      <c r="AJ12" s="5"/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33">
        <f t="shared" si="0"/>
        <v>33</v>
      </c>
      <c r="AS12" s="34">
        <f t="shared" si="1"/>
        <v>1797.2901096381177</v>
      </c>
    </row>
    <row r="13" spans="1:73" s="69" customFormat="1" x14ac:dyDescent="0.3">
      <c r="A13" s="28">
        <v>10</v>
      </c>
      <c r="B13" s="38">
        <v>9</v>
      </c>
      <c r="C13" s="9" t="s">
        <v>73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/>
      <c r="L13" s="5">
        <v>1</v>
      </c>
      <c r="M13" s="5">
        <v>1</v>
      </c>
      <c r="N13" s="5"/>
      <c r="O13" s="5">
        <v>1</v>
      </c>
      <c r="P13" s="5">
        <v>1</v>
      </c>
      <c r="Q13" s="5"/>
      <c r="R13" s="5">
        <v>1</v>
      </c>
      <c r="S13" s="5">
        <v>1</v>
      </c>
      <c r="T13" s="5">
        <v>1</v>
      </c>
      <c r="U13" s="5"/>
      <c r="V13" s="5"/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/>
      <c r="AC13" s="5">
        <v>1</v>
      </c>
      <c r="AD13" s="5">
        <v>1</v>
      </c>
      <c r="AE13" s="5">
        <v>1</v>
      </c>
      <c r="AF13" s="5"/>
      <c r="AG13" s="5"/>
      <c r="AH13" s="5"/>
      <c r="AI13" s="5">
        <v>1</v>
      </c>
      <c r="AJ13" s="5"/>
      <c r="AK13" s="5">
        <v>1</v>
      </c>
      <c r="AL13" s="5">
        <v>1</v>
      </c>
      <c r="AM13" s="5"/>
      <c r="AN13" s="5"/>
      <c r="AO13" s="5"/>
      <c r="AP13" s="5"/>
      <c r="AQ13" s="5">
        <v>1</v>
      </c>
      <c r="AR13" s="33">
        <f t="shared" si="0"/>
        <v>26</v>
      </c>
      <c r="AS13" s="34">
        <f t="shared" si="1"/>
        <v>1378.0440778920861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69" customFormat="1" x14ac:dyDescent="0.3">
      <c r="A14" s="28">
        <v>11</v>
      </c>
      <c r="B14" s="38">
        <v>40</v>
      </c>
      <c r="C14" s="9" t="s">
        <v>98</v>
      </c>
      <c r="D14" s="5"/>
      <c r="E14" s="5"/>
      <c r="F14" s="5"/>
      <c r="G14" s="5"/>
      <c r="H14" s="5"/>
      <c r="I14" s="5">
        <v>1</v>
      </c>
      <c r="J14" s="5">
        <v>1</v>
      </c>
      <c r="K14" s="5"/>
      <c r="L14" s="5">
        <v>1</v>
      </c>
      <c r="M14" s="5">
        <v>1</v>
      </c>
      <c r="N14" s="5"/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/>
      <c r="X14" s="5">
        <v>1</v>
      </c>
      <c r="Y14" s="5">
        <v>1</v>
      </c>
      <c r="Z14" s="5">
        <v>1</v>
      </c>
      <c r="AA14" s="5">
        <v>1</v>
      </c>
      <c r="AB14" s="5"/>
      <c r="AC14" s="5"/>
      <c r="AD14" s="5">
        <v>1</v>
      </c>
      <c r="AE14" s="5">
        <v>1</v>
      </c>
      <c r="AF14" s="5"/>
      <c r="AG14" s="5">
        <v>1</v>
      </c>
      <c r="AH14" s="5"/>
      <c r="AI14" s="5">
        <v>1</v>
      </c>
      <c r="AJ14" s="5"/>
      <c r="AK14" s="5"/>
      <c r="AL14" s="5">
        <v>1</v>
      </c>
      <c r="AM14" s="5"/>
      <c r="AN14" s="5">
        <v>1</v>
      </c>
      <c r="AO14" s="5">
        <v>1</v>
      </c>
      <c r="AP14" s="5">
        <v>1</v>
      </c>
      <c r="AQ14" s="5"/>
      <c r="AR14" s="33">
        <f t="shared" si="0"/>
        <v>24</v>
      </c>
      <c r="AS14" s="12">
        <f t="shared" si="1"/>
        <v>1084.5522266061168</v>
      </c>
      <c r="AT14" s="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x14ac:dyDescent="0.3">
      <c r="A15" s="28">
        <v>12</v>
      </c>
      <c r="B15" s="38">
        <v>45</v>
      </c>
      <c r="C15" s="9" t="s">
        <v>101</v>
      </c>
      <c r="D15" s="5">
        <v>1</v>
      </c>
      <c r="E15" s="5"/>
      <c r="F15" s="5">
        <v>1</v>
      </c>
      <c r="G15" s="5">
        <v>1</v>
      </c>
      <c r="H15" s="5"/>
      <c r="I15" s="5">
        <v>1</v>
      </c>
      <c r="J15" s="5">
        <v>1</v>
      </c>
      <c r="K15" s="5"/>
      <c r="L15" s="5">
        <v>1</v>
      </c>
      <c r="M15" s="5">
        <v>1</v>
      </c>
      <c r="N15" s="5"/>
      <c r="O15" s="5">
        <v>1</v>
      </c>
      <c r="P15" s="5">
        <v>1</v>
      </c>
      <c r="Q15" s="5"/>
      <c r="R15" s="5">
        <v>1</v>
      </c>
      <c r="S15" s="5">
        <v>1</v>
      </c>
      <c r="T15" s="5">
        <v>1</v>
      </c>
      <c r="U15" s="5">
        <v>1</v>
      </c>
      <c r="V15" s="5"/>
      <c r="W15" s="5"/>
      <c r="X15" s="5"/>
      <c r="Y15" s="5">
        <v>1</v>
      </c>
      <c r="Z15" s="5">
        <v>1</v>
      </c>
      <c r="AA15" s="5">
        <v>1</v>
      </c>
      <c r="AB15" s="5"/>
      <c r="AC15" s="5"/>
      <c r="AD15" s="5">
        <v>1</v>
      </c>
      <c r="AE15" s="5">
        <v>1</v>
      </c>
      <c r="AF15" s="5"/>
      <c r="AG15" s="5">
        <v>1</v>
      </c>
      <c r="AH15" s="5"/>
      <c r="AI15" s="5">
        <v>1</v>
      </c>
      <c r="AJ15" s="5"/>
      <c r="AK15" s="5">
        <v>1</v>
      </c>
      <c r="AL15" s="5">
        <v>1</v>
      </c>
      <c r="AM15" s="5"/>
      <c r="AN15" s="5">
        <v>1</v>
      </c>
      <c r="AO15" s="5">
        <v>1</v>
      </c>
      <c r="AP15" s="5">
        <v>1</v>
      </c>
      <c r="AQ15" s="5"/>
      <c r="AR15" s="33">
        <f t="shared" si="0"/>
        <v>25</v>
      </c>
      <c r="AS15" s="12">
        <f t="shared" si="1"/>
        <v>1053.9639913119991</v>
      </c>
    </row>
    <row r="16" spans="1:73" s="60" customFormat="1" x14ac:dyDescent="0.3">
      <c r="A16" s="28">
        <v>13</v>
      </c>
      <c r="B16" s="38">
        <v>44</v>
      </c>
      <c r="C16" s="9" t="s">
        <v>100</v>
      </c>
      <c r="D16" s="5">
        <v>1</v>
      </c>
      <c r="E16" s="5">
        <v>1</v>
      </c>
      <c r="F16" s="5">
        <v>1</v>
      </c>
      <c r="G16" s="5">
        <v>1</v>
      </c>
      <c r="H16" s="5"/>
      <c r="I16" s="5">
        <v>1</v>
      </c>
      <c r="J16" s="5">
        <v>1</v>
      </c>
      <c r="K16" s="5"/>
      <c r="L16" s="5">
        <v>1</v>
      </c>
      <c r="M16" s="5">
        <v>1</v>
      </c>
      <c r="N16" s="5"/>
      <c r="O16" s="5">
        <v>1</v>
      </c>
      <c r="P16" s="5">
        <v>1</v>
      </c>
      <c r="Q16" s="5"/>
      <c r="R16" s="5">
        <v>1</v>
      </c>
      <c r="S16" s="5">
        <v>1</v>
      </c>
      <c r="T16" s="5">
        <v>1</v>
      </c>
      <c r="U16" s="5"/>
      <c r="V16" s="5"/>
      <c r="W16" s="5"/>
      <c r="X16" s="5"/>
      <c r="Y16" s="5">
        <v>1</v>
      </c>
      <c r="Z16" s="5">
        <v>1</v>
      </c>
      <c r="AA16" s="5">
        <v>1</v>
      </c>
      <c r="AB16" s="5"/>
      <c r="AC16" s="5"/>
      <c r="AD16" s="5">
        <v>1</v>
      </c>
      <c r="AE16" s="5">
        <v>1</v>
      </c>
      <c r="AF16" s="5"/>
      <c r="AG16" s="5">
        <v>1</v>
      </c>
      <c r="AH16" s="5"/>
      <c r="AI16" s="5">
        <v>1</v>
      </c>
      <c r="AJ16" s="5"/>
      <c r="AK16" s="5">
        <v>1</v>
      </c>
      <c r="AL16" s="5">
        <v>1</v>
      </c>
      <c r="AM16" s="5"/>
      <c r="AN16" s="5">
        <v>1</v>
      </c>
      <c r="AO16" s="5"/>
      <c r="AP16" s="5">
        <v>1</v>
      </c>
      <c r="AQ16" s="5"/>
      <c r="AR16" s="33">
        <f t="shared" si="0"/>
        <v>24</v>
      </c>
      <c r="AS16" s="12">
        <f t="shared" si="1"/>
        <v>1053.9639913119991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x14ac:dyDescent="0.3">
      <c r="A17" s="63">
        <v>2</v>
      </c>
      <c r="B17" s="64">
        <v>25</v>
      </c>
      <c r="C17" s="72" t="s">
        <v>56</v>
      </c>
      <c r="D17" s="66">
        <v>1</v>
      </c>
      <c r="E17" s="66"/>
      <c r="F17" s="66">
        <v>1</v>
      </c>
      <c r="G17" s="66"/>
      <c r="H17" s="66"/>
      <c r="I17" s="66"/>
      <c r="J17" s="66">
        <v>1</v>
      </c>
      <c r="K17" s="66"/>
      <c r="L17" s="66">
        <v>1</v>
      </c>
      <c r="M17" s="66">
        <v>1</v>
      </c>
      <c r="N17" s="66"/>
      <c r="O17" s="66">
        <v>1</v>
      </c>
      <c r="P17" s="66">
        <v>1</v>
      </c>
      <c r="Q17" s="66"/>
      <c r="R17" s="66">
        <v>1</v>
      </c>
      <c r="S17" s="66">
        <v>1</v>
      </c>
      <c r="T17" s="66">
        <v>1</v>
      </c>
      <c r="U17" s="66">
        <v>1</v>
      </c>
      <c r="V17" s="66">
        <v>1</v>
      </c>
      <c r="W17" s="66"/>
      <c r="X17" s="66"/>
      <c r="Y17" s="66"/>
      <c r="Z17" s="66">
        <v>1</v>
      </c>
      <c r="AA17" s="66">
        <v>1</v>
      </c>
      <c r="AB17" s="66"/>
      <c r="AC17" s="66">
        <v>1</v>
      </c>
      <c r="AD17" s="66">
        <v>1</v>
      </c>
      <c r="AE17" s="66">
        <v>1</v>
      </c>
      <c r="AF17" s="66"/>
      <c r="AG17" s="66">
        <v>1</v>
      </c>
      <c r="AH17" s="66"/>
      <c r="AI17" s="66">
        <v>1</v>
      </c>
      <c r="AJ17" s="66"/>
      <c r="AK17" s="66"/>
      <c r="AL17" s="66">
        <v>1</v>
      </c>
      <c r="AM17" s="66"/>
      <c r="AN17" s="66"/>
      <c r="AO17" s="66">
        <v>1</v>
      </c>
      <c r="AP17" s="66">
        <v>1</v>
      </c>
      <c r="AQ17" s="66"/>
      <c r="AR17" s="67">
        <f t="shared" si="0"/>
        <v>22</v>
      </c>
      <c r="AS17" s="73">
        <f t="shared" si="1"/>
        <v>953.04452284034858</v>
      </c>
      <c r="AT17" s="69"/>
      <c r="AU17" s="69"/>
    </row>
    <row r="18" spans="1:73" x14ac:dyDescent="0.3">
      <c r="A18" s="28">
        <v>14</v>
      </c>
      <c r="B18" s="38">
        <v>50</v>
      </c>
      <c r="C18" s="9" t="s">
        <v>106</v>
      </c>
      <c r="D18" s="5">
        <v>1</v>
      </c>
      <c r="E18" s="5"/>
      <c r="F18" s="5">
        <v>1</v>
      </c>
      <c r="G18" s="5"/>
      <c r="H18" s="5"/>
      <c r="I18" s="5">
        <v>1</v>
      </c>
      <c r="J18" s="5">
        <v>1</v>
      </c>
      <c r="K18" s="5"/>
      <c r="L18" s="5">
        <v>1</v>
      </c>
      <c r="M18" s="5">
        <v>1</v>
      </c>
      <c r="N18" s="5"/>
      <c r="O18" s="5">
        <v>1</v>
      </c>
      <c r="P18" s="5">
        <v>1</v>
      </c>
      <c r="Q18" s="5">
        <v>1</v>
      </c>
      <c r="R18" s="5"/>
      <c r="S18" s="5"/>
      <c r="T18" s="5"/>
      <c r="U18" s="5"/>
      <c r="V18" s="5">
        <v>1</v>
      </c>
      <c r="W18" s="5">
        <v>1</v>
      </c>
      <c r="X18" s="5"/>
      <c r="Y18" s="5">
        <v>1</v>
      </c>
      <c r="Z18" s="5">
        <v>1</v>
      </c>
      <c r="AA18" s="5">
        <v>1</v>
      </c>
      <c r="AB18" s="5"/>
      <c r="AC18" s="5"/>
      <c r="AD18" s="5">
        <v>1</v>
      </c>
      <c r="AE18" s="5">
        <v>1</v>
      </c>
      <c r="AF18" s="5"/>
      <c r="AG18" s="5">
        <v>1</v>
      </c>
      <c r="AH18" s="5"/>
      <c r="AI18" s="5">
        <v>1</v>
      </c>
      <c r="AJ18" s="5"/>
      <c r="AK18" s="5">
        <v>1</v>
      </c>
      <c r="AL18" s="5">
        <v>1</v>
      </c>
      <c r="AM18" s="5"/>
      <c r="AN18" s="5"/>
      <c r="AO18" s="5">
        <v>1</v>
      </c>
      <c r="AP18" s="5">
        <v>1</v>
      </c>
      <c r="AQ18" s="5"/>
      <c r="AR18" s="33">
        <f t="shared" si="0"/>
        <v>22</v>
      </c>
      <c r="AS18" s="12">
        <f t="shared" si="1"/>
        <v>896.97664682465472</v>
      </c>
    </row>
    <row r="19" spans="1:73" s="60" customFormat="1" x14ac:dyDescent="0.3">
      <c r="A19" s="28">
        <f>IF(AS19=AS18,A18,B19)</f>
        <v>15</v>
      </c>
      <c r="B19" s="38">
        <v>15</v>
      </c>
      <c r="C19" s="9" t="s">
        <v>55</v>
      </c>
      <c r="D19" s="5">
        <v>1</v>
      </c>
      <c r="E19" s="5"/>
      <c r="F19" s="5">
        <v>1</v>
      </c>
      <c r="G19" s="5"/>
      <c r="H19" s="5"/>
      <c r="I19" s="5">
        <v>1</v>
      </c>
      <c r="J19" s="5">
        <v>1</v>
      </c>
      <c r="K19" s="5"/>
      <c r="L19" s="5">
        <v>1</v>
      </c>
      <c r="M19" s="5">
        <v>1</v>
      </c>
      <c r="N19" s="5"/>
      <c r="O19" s="5"/>
      <c r="P19" s="5">
        <v>1</v>
      </c>
      <c r="Q19" s="5"/>
      <c r="R19" s="5">
        <v>1</v>
      </c>
      <c r="S19" s="5">
        <v>1</v>
      </c>
      <c r="T19" s="5"/>
      <c r="U19" s="5">
        <v>1</v>
      </c>
      <c r="V19" s="5">
        <v>1</v>
      </c>
      <c r="W19" s="5"/>
      <c r="X19" s="5"/>
      <c r="Y19" s="5">
        <v>1</v>
      </c>
      <c r="Z19" s="5">
        <v>1</v>
      </c>
      <c r="AA19" s="5">
        <v>1</v>
      </c>
      <c r="AB19" s="5"/>
      <c r="AC19" s="5"/>
      <c r="AD19" s="5">
        <v>1</v>
      </c>
      <c r="AE19" s="5">
        <v>1</v>
      </c>
      <c r="AF19" s="5"/>
      <c r="AG19" s="5">
        <v>1</v>
      </c>
      <c r="AH19" s="5"/>
      <c r="AI19" s="5">
        <v>1</v>
      </c>
      <c r="AJ19" s="5"/>
      <c r="AK19" s="5">
        <v>1</v>
      </c>
      <c r="AL19" s="5">
        <v>1</v>
      </c>
      <c r="AM19" s="5"/>
      <c r="AN19" s="5">
        <v>1</v>
      </c>
      <c r="AO19" s="5"/>
      <c r="AP19" s="5">
        <v>1</v>
      </c>
      <c r="AQ19" s="5"/>
      <c r="AR19" s="33">
        <f t="shared" si="0"/>
        <v>22</v>
      </c>
      <c r="AS19" s="12">
        <f t="shared" si="1"/>
        <v>863.46976331777125</v>
      </c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x14ac:dyDescent="0.3">
      <c r="A20" s="63">
        <v>3</v>
      </c>
      <c r="B20" s="64">
        <v>7</v>
      </c>
      <c r="C20" s="72" t="s">
        <v>72</v>
      </c>
      <c r="D20" s="66">
        <v>1</v>
      </c>
      <c r="E20" s="66"/>
      <c r="F20" s="66">
        <v>1</v>
      </c>
      <c r="G20" s="66">
        <v>1</v>
      </c>
      <c r="H20" s="66"/>
      <c r="I20" s="66">
        <v>1</v>
      </c>
      <c r="J20" s="66">
        <v>1</v>
      </c>
      <c r="K20" s="66"/>
      <c r="L20" s="66">
        <v>1</v>
      </c>
      <c r="M20" s="66">
        <v>1</v>
      </c>
      <c r="N20" s="66"/>
      <c r="O20" s="66">
        <v>1</v>
      </c>
      <c r="P20" s="66">
        <v>1</v>
      </c>
      <c r="Q20" s="66">
        <v>1</v>
      </c>
      <c r="R20" s="66">
        <v>1</v>
      </c>
      <c r="S20" s="66">
        <v>1</v>
      </c>
      <c r="T20" s="66">
        <v>1</v>
      </c>
      <c r="U20" s="66"/>
      <c r="V20" s="66">
        <v>1</v>
      </c>
      <c r="W20" s="66"/>
      <c r="X20" s="66"/>
      <c r="Y20" s="66">
        <v>1</v>
      </c>
      <c r="Z20" s="66">
        <v>1</v>
      </c>
      <c r="AA20" s="66">
        <v>1</v>
      </c>
      <c r="AB20" s="66"/>
      <c r="AC20" s="66"/>
      <c r="AD20" s="66">
        <v>1</v>
      </c>
      <c r="AE20" s="66">
        <v>1</v>
      </c>
      <c r="AF20" s="66"/>
      <c r="AG20" s="66">
        <v>1</v>
      </c>
      <c r="AH20" s="66"/>
      <c r="AI20" s="66">
        <v>1</v>
      </c>
      <c r="AJ20" s="66"/>
      <c r="AK20" s="66">
        <v>1</v>
      </c>
      <c r="AL20" s="66"/>
      <c r="AM20" s="66"/>
      <c r="AN20" s="66"/>
      <c r="AO20" s="66"/>
      <c r="AP20" s="66"/>
      <c r="AQ20" s="66"/>
      <c r="AR20" s="67">
        <f t="shared" si="0"/>
        <v>22</v>
      </c>
      <c r="AS20" s="73">
        <f t="shared" si="1"/>
        <v>828.76557861358651</v>
      </c>
      <c r="AT20" s="70"/>
      <c r="AU20" s="70"/>
    </row>
    <row r="21" spans="1:73" x14ac:dyDescent="0.3">
      <c r="A21" s="63">
        <v>4</v>
      </c>
      <c r="B21" s="64">
        <v>3</v>
      </c>
      <c r="C21" s="72" t="s">
        <v>68</v>
      </c>
      <c r="D21" s="66"/>
      <c r="E21" s="66"/>
      <c r="F21" s="66"/>
      <c r="G21" s="66"/>
      <c r="H21" s="66"/>
      <c r="I21" s="66"/>
      <c r="J21" s="66"/>
      <c r="K21" s="66"/>
      <c r="L21" s="66">
        <v>1</v>
      </c>
      <c r="M21" s="66">
        <v>1</v>
      </c>
      <c r="N21" s="66"/>
      <c r="O21" s="66"/>
      <c r="P21" s="66">
        <v>1</v>
      </c>
      <c r="Q21" s="66">
        <v>1</v>
      </c>
      <c r="R21" s="66">
        <v>1</v>
      </c>
      <c r="S21" s="66">
        <v>1</v>
      </c>
      <c r="T21" s="66"/>
      <c r="U21" s="66"/>
      <c r="V21" s="66">
        <v>1</v>
      </c>
      <c r="W21" s="66"/>
      <c r="X21" s="66"/>
      <c r="Y21" s="66">
        <v>1</v>
      </c>
      <c r="Z21" s="66"/>
      <c r="AA21" s="66">
        <v>1</v>
      </c>
      <c r="AB21" s="66"/>
      <c r="AC21" s="66"/>
      <c r="AD21" s="66">
        <v>1</v>
      </c>
      <c r="AE21" s="66">
        <v>1</v>
      </c>
      <c r="AF21" s="66">
        <v>1</v>
      </c>
      <c r="AG21" s="66">
        <v>1</v>
      </c>
      <c r="AH21" s="66"/>
      <c r="AI21" s="66">
        <v>1</v>
      </c>
      <c r="AJ21" s="66"/>
      <c r="AK21" s="66">
        <v>1</v>
      </c>
      <c r="AL21" s="66">
        <v>1</v>
      </c>
      <c r="AM21" s="66"/>
      <c r="AN21" s="66"/>
      <c r="AO21" s="66"/>
      <c r="AP21" s="66"/>
      <c r="AQ21" s="66"/>
      <c r="AR21" s="67">
        <f t="shared" si="0"/>
        <v>16</v>
      </c>
      <c r="AS21" s="73">
        <f t="shared" si="1"/>
        <v>785.99481319682559</v>
      </c>
      <c r="AT21" s="75"/>
      <c r="AU21" s="75"/>
    </row>
    <row r="22" spans="1:73" x14ac:dyDescent="0.3">
      <c r="A22" s="55">
        <v>1</v>
      </c>
      <c r="B22" s="56">
        <v>4</v>
      </c>
      <c r="C22" s="53" t="s">
        <v>69</v>
      </c>
      <c r="D22" s="57">
        <v>1</v>
      </c>
      <c r="E22" s="57"/>
      <c r="F22" s="57"/>
      <c r="G22" s="57"/>
      <c r="H22" s="57"/>
      <c r="I22" s="57">
        <v>1</v>
      </c>
      <c r="J22" s="57">
        <v>1</v>
      </c>
      <c r="K22" s="57"/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/>
      <c r="R22" s="57">
        <v>1</v>
      </c>
      <c r="S22" s="57">
        <v>1</v>
      </c>
      <c r="T22" s="57"/>
      <c r="U22" s="57"/>
      <c r="V22" s="57">
        <v>1</v>
      </c>
      <c r="W22" s="57"/>
      <c r="X22" s="57"/>
      <c r="Y22" s="57">
        <v>1</v>
      </c>
      <c r="Z22" s="57">
        <v>1</v>
      </c>
      <c r="AA22" s="57">
        <v>1</v>
      </c>
      <c r="AB22" s="57"/>
      <c r="AC22" s="57"/>
      <c r="AD22" s="57">
        <v>1</v>
      </c>
      <c r="AE22" s="57">
        <v>1</v>
      </c>
      <c r="AF22" s="57"/>
      <c r="AG22" s="57">
        <v>1</v>
      </c>
      <c r="AH22" s="57"/>
      <c r="AI22" s="57">
        <v>1</v>
      </c>
      <c r="AJ22" s="57"/>
      <c r="AK22" s="57">
        <v>1</v>
      </c>
      <c r="AL22" s="57">
        <v>1</v>
      </c>
      <c r="AM22" s="57"/>
      <c r="AN22" s="57"/>
      <c r="AO22" s="57"/>
      <c r="AP22" s="57"/>
      <c r="AQ22" s="57"/>
      <c r="AR22" s="58">
        <f t="shared" si="0"/>
        <v>20</v>
      </c>
      <c r="AS22" s="62">
        <f t="shared" si="1"/>
        <v>762.77351512152302</v>
      </c>
      <c r="AT22" s="80"/>
      <c r="AU22" s="80"/>
    </row>
    <row r="23" spans="1:73" s="69" customFormat="1" x14ac:dyDescent="0.3">
      <c r="A23" s="28">
        <v>16</v>
      </c>
      <c r="B23" s="38">
        <v>49</v>
      </c>
      <c r="C23" s="9" t="s">
        <v>105</v>
      </c>
      <c r="D23" s="5">
        <v>1</v>
      </c>
      <c r="E23" s="5"/>
      <c r="F23" s="5">
        <v>1</v>
      </c>
      <c r="G23" s="5">
        <v>1</v>
      </c>
      <c r="H23" s="5"/>
      <c r="I23" s="5">
        <v>1</v>
      </c>
      <c r="J23" s="5">
        <v>1</v>
      </c>
      <c r="K23" s="5"/>
      <c r="L23" s="5">
        <v>1</v>
      </c>
      <c r="M23" s="5">
        <v>1</v>
      </c>
      <c r="N23" s="5"/>
      <c r="O23" s="5">
        <v>1</v>
      </c>
      <c r="P23" s="5">
        <v>1</v>
      </c>
      <c r="Q23" s="5"/>
      <c r="R23" s="5">
        <v>1</v>
      </c>
      <c r="S23" s="5">
        <v>1</v>
      </c>
      <c r="T23" s="5"/>
      <c r="U23" s="5"/>
      <c r="V23" s="5"/>
      <c r="W23" s="5"/>
      <c r="X23" s="5"/>
      <c r="Y23" s="5">
        <v>1</v>
      </c>
      <c r="Z23" s="5">
        <v>1</v>
      </c>
      <c r="AA23" s="5">
        <v>1</v>
      </c>
      <c r="AB23" s="5"/>
      <c r="AC23" s="5"/>
      <c r="AD23" s="5">
        <v>1</v>
      </c>
      <c r="AE23" s="5">
        <v>1</v>
      </c>
      <c r="AF23" s="5"/>
      <c r="AG23" s="5">
        <v>1</v>
      </c>
      <c r="AH23" s="5"/>
      <c r="AI23" s="5">
        <v>1</v>
      </c>
      <c r="AJ23" s="5"/>
      <c r="AK23" s="5">
        <v>1</v>
      </c>
      <c r="AL23" s="5">
        <v>1</v>
      </c>
      <c r="AM23" s="5"/>
      <c r="AN23" s="5"/>
      <c r="AO23" s="5"/>
      <c r="AP23" s="5"/>
      <c r="AQ23" s="5"/>
      <c r="AR23" s="33">
        <f t="shared" si="0"/>
        <v>20</v>
      </c>
      <c r="AS23" s="12">
        <f t="shared" si="1"/>
        <v>702.77351512152302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69" customFormat="1" x14ac:dyDescent="0.3">
      <c r="A24" s="28">
        <v>17</v>
      </c>
      <c r="B24" s="38">
        <v>10</v>
      </c>
      <c r="C24" s="9" t="s">
        <v>74</v>
      </c>
      <c r="D24" s="5">
        <v>1</v>
      </c>
      <c r="E24" s="5"/>
      <c r="F24" s="5">
        <v>1</v>
      </c>
      <c r="G24" s="5"/>
      <c r="H24" s="5"/>
      <c r="I24" s="5"/>
      <c r="J24" s="5"/>
      <c r="K24" s="5"/>
      <c r="L24" s="5"/>
      <c r="M24" s="5">
        <v>1</v>
      </c>
      <c r="N24" s="5"/>
      <c r="O24" s="5">
        <v>1</v>
      </c>
      <c r="P24" s="5">
        <v>1</v>
      </c>
      <c r="Q24" s="5"/>
      <c r="R24" s="5">
        <v>1</v>
      </c>
      <c r="S24" s="5">
        <v>1</v>
      </c>
      <c r="T24" s="5"/>
      <c r="U24" s="5"/>
      <c r="V24" s="5"/>
      <c r="W24" s="5"/>
      <c r="X24" s="5">
        <v>1</v>
      </c>
      <c r="Y24" s="5">
        <v>1</v>
      </c>
      <c r="Z24" s="5">
        <v>1</v>
      </c>
      <c r="AA24" s="5">
        <v>1</v>
      </c>
      <c r="AB24" s="5"/>
      <c r="AC24" s="5"/>
      <c r="AD24" s="5">
        <v>1</v>
      </c>
      <c r="AE24" s="5">
        <v>1</v>
      </c>
      <c r="AF24" s="5"/>
      <c r="AG24" s="5">
        <v>1</v>
      </c>
      <c r="AH24" s="5"/>
      <c r="AI24" s="5">
        <v>1</v>
      </c>
      <c r="AJ24" s="5"/>
      <c r="AK24" s="5">
        <v>1</v>
      </c>
      <c r="AL24" s="5"/>
      <c r="AM24" s="5"/>
      <c r="AN24" s="5"/>
      <c r="AO24" s="5"/>
      <c r="AP24" s="5"/>
      <c r="AQ24" s="5"/>
      <c r="AR24" s="33">
        <f t="shared" si="0"/>
        <v>16</v>
      </c>
      <c r="AS24" s="12">
        <f t="shared" si="1"/>
        <v>572.59878393872725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s="69" customFormat="1" x14ac:dyDescent="0.3">
      <c r="A25" s="63">
        <v>5</v>
      </c>
      <c r="B25" s="64">
        <v>72</v>
      </c>
      <c r="C25" s="72" t="s">
        <v>115</v>
      </c>
      <c r="D25" s="66"/>
      <c r="E25" s="66"/>
      <c r="F25" s="66"/>
      <c r="G25" s="66"/>
      <c r="H25" s="66"/>
      <c r="I25" s="66">
        <v>1</v>
      </c>
      <c r="J25" s="66">
        <v>1</v>
      </c>
      <c r="K25" s="66"/>
      <c r="L25" s="66">
        <v>1</v>
      </c>
      <c r="M25" s="66">
        <v>1</v>
      </c>
      <c r="N25" s="66"/>
      <c r="O25" s="66">
        <v>1</v>
      </c>
      <c r="P25" s="66">
        <v>1</v>
      </c>
      <c r="Q25" s="66"/>
      <c r="R25" s="66">
        <v>1</v>
      </c>
      <c r="S25" s="66">
        <v>1</v>
      </c>
      <c r="T25" s="66"/>
      <c r="U25" s="66"/>
      <c r="V25" s="66"/>
      <c r="W25" s="66">
        <v>1</v>
      </c>
      <c r="X25" s="66"/>
      <c r="Y25" s="66">
        <v>1</v>
      </c>
      <c r="Z25" s="66">
        <v>1</v>
      </c>
      <c r="AA25" s="66">
        <v>1</v>
      </c>
      <c r="AB25" s="66"/>
      <c r="AC25" s="66"/>
      <c r="AD25" s="66">
        <v>1</v>
      </c>
      <c r="AE25" s="66">
        <v>1</v>
      </c>
      <c r="AF25" s="66"/>
      <c r="AG25" s="66">
        <v>1</v>
      </c>
      <c r="AH25" s="66"/>
      <c r="AI25" s="66">
        <v>1</v>
      </c>
      <c r="AJ25" s="66"/>
      <c r="AK25" s="66"/>
      <c r="AL25" s="66"/>
      <c r="AM25" s="66"/>
      <c r="AN25" s="66"/>
      <c r="AO25" s="66"/>
      <c r="AP25" s="66"/>
      <c r="AQ25" s="66"/>
      <c r="AR25" s="67">
        <f t="shared" si="0"/>
        <v>16</v>
      </c>
      <c r="AS25" s="73">
        <f t="shared" si="1"/>
        <v>562.7268297807201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s="69" customFormat="1" x14ac:dyDescent="0.3">
      <c r="A26" s="63">
        <v>6</v>
      </c>
      <c r="B26" s="64">
        <v>34</v>
      </c>
      <c r="C26" s="72" t="s">
        <v>93</v>
      </c>
      <c r="D26" s="66">
        <v>1</v>
      </c>
      <c r="E26" s="66"/>
      <c r="F26" s="66">
        <v>1</v>
      </c>
      <c r="G26" s="66"/>
      <c r="H26" s="66"/>
      <c r="I26" s="66">
        <v>1</v>
      </c>
      <c r="J26" s="66"/>
      <c r="K26" s="66"/>
      <c r="L26" s="66">
        <v>1</v>
      </c>
      <c r="M26" s="66">
        <v>1</v>
      </c>
      <c r="N26" s="66"/>
      <c r="O26" s="66"/>
      <c r="P26" s="66">
        <v>1</v>
      </c>
      <c r="Q26" s="66"/>
      <c r="R26" s="66">
        <v>1</v>
      </c>
      <c r="S26" s="66">
        <v>1</v>
      </c>
      <c r="T26" s="66"/>
      <c r="U26" s="66">
        <v>1</v>
      </c>
      <c r="V26" s="66"/>
      <c r="W26" s="66"/>
      <c r="X26" s="66"/>
      <c r="Y26" s="66">
        <v>1</v>
      </c>
      <c r="Z26" s="66">
        <v>1</v>
      </c>
      <c r="AA26" s="66">
        <v>1</v>
      </c>
      <c r="AB26" s="66"/>
      <c r="AC26" s="66"/>
      <c r="AD26" s="66">
        <v>1</v>
      </c>
      <c r="AE26" s="66"/>
      <c r="AF26" s="66"/>
      <c r="AG26" s="66">
        <v>1</v>
      </c>
      <c r="AH26" s="66"/>
      <c r="AI26" s="66">
        <v>1</v>
      </c>
      <c r="AJ26" s="66"/>
      <c r="AK26" s="66">
        <v>1</v>
      </c>
      <c r="AL26" s="66"/>
      <c r="AM26" s="66"/>
      <c r="AN26" s="66"/>
      <c r="AO26" s="66"/>
      <c r="AP26" s="66"/>
      <c r="AQ26" s="66"/>
      <c r="AR26" s="67">
        <f t="shared" si="0"/>
        <v>16</v>
      </c>
      <c r="AS26" s="73">
        <f t="shared" si="1"/>
        <v>543.21182680983463</v>
      </c>
      <c r="AT26" s="71"/>
      <c r="AU26" s="71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s="69" customFormat="1" x14ac:dyDescent="0.3">
      <c r="A27" s="63">
        <v>7</v>
      </c>
      <c r="B27" s="64">
        <v>1</v>
      </c>
      <c r="C27" s="72" t="s">
        <v>65</v>
      </c>
      <c r="D27" s="66">
        <v>1</v>
      </c>
      <c r="E27" s="66"/>
      <c r="F27" s="66">
        <v>1</v>
      </c>
      <c r="G27" s="66"/>
      <c r="H27" s="66"/>
      <c r="I27" s="66">
        <v>1</v>
      </c>
      <c r="J27" s="66">
        <v>1</v>
      </c>
      <c r="K27" s="66"/>
      <c r="L27" s="66">
        <v>1</v>
      </c>
      <c r="M27" s="66">
        <v>1</v>
      </c>
      <c r="N27" s="66"/>
      <c r="O27" s="66"/>
      <c r="P27" s="66">
        <v>1</v>
      </c>
      <c r="Q27" s="66"/>
      <c r="R27" s="66">
        <v>1</v>
      </c>
      <c r="S27" s="66">
        <v>1</v>
      </c>
      <c r="T27" s="66"/>
      <c r="U27" s="66"/>
      <c r="V27" s="66">
        <v>1</v>
      </c>
      <c r="W27" s="66"/>
      <c r="X27" s="66"/>
      <c r="Y27" s="66">
        <v>1</v>
      </c>
      <c r="Z27" s="66"/>
      <c r="AA27" s="66">
        <v>1</v>
      </c>
      <c r="AB27" s="66"/>
      <c r="AC27" s="66"/>
      <c r="AD27" s="66">
        <v>1</v>
      </c>
      <c r="AE27" s="66"/>
      <c r="AF27" s="66"/>
      <c r="AG27" s="66">
        <v>1</v>
      </c>
      <c r="AH27" s="66"/>
      <c r="AI27" s="66">
        <v>1</v>
      </c>
      <c r="AJ27" s="66"/>
      <c r="AK27" s="66"/>
      <c r="AL27" s="66"/>
      <c r="AM27" s="66"/>
      <c r="AN27" s="66"/>
      <c r="AO27" s="66"/>
      <c r="AP27" s="66"/>
      <c r="AQ27" s="66"/>
      <c r="AR27" s="67">
        <f t="shared" si="0"/>
        <v>15</v>
      </c>
      <c r="AS27" s="73">
        <f t="shared" si="1"/>
        <v>494.69428761024682</v>
      </c>
      <c r="AT27" s="75"/>
      <c r="AU27" s="75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s="69" customFormat="1" x14ac:dyDescent="0.3">
      <c r="A28" s="63">
        <v>8</v>
      </c>
      <c r="B28" s="64">
        <v>24</v>
      </c>
      <c r="C28" s="72" t="s">
        <v>87</v>
      </c>
      <c r="D28" s="66">
        <v>1</v>
      </c>
      <c r="E28" s="66"/>
      <c r="F28" s="66">
        <v>1</v>
      </c>
      <c r="G28" s="66"/>
      <c r="H28" s="66"/>
      <c r="I28" s="66">
        <v>1</v>
      </c>
      <c r="J28" s="66">
        <v>1</v>
      </c>
      <c r="K28" s="66"/>
      <c r="L28" s="66"/>
      <c r="M28" s="66"/>
      <c r="N28" s="66"/>
      <c r="O28" s="66"/>
      <c r="P28" s="66">
        <v>1</v>
      </c>
      <c r="Q28" s="66">
        <v>1</v>
      </c>
      <c r="R28" s="66">
        <v>1</v>
      </c>
      <c r="S28" s="69">
        <v>1</v>
      </c>
      <c r="T28" s="66"/>
      <c r="U28" s="66"/>
      <c r="V28" s="66"/>
      <c r="W28" s="66"/>
      <c r="X28" s="66"/>
      <c r="Y28" s="66"/>
      <c r="Z28" s="66"/>
      <c r="AA28" s="66">
        <v>1</v>
      </c>
      <c r="AB28" s="66"/>
      <c r="AC28" s="66"/>
      <c r="AD28" s="66"/>
      <c r="AE28" s="66">
        <v>1</v>
      </c>
      <c r="AF28" s="66"/>
      <c r="AG28" s="66">
        <v>1</v>
      </c>
      <c r="AH28" s="66"/>
      <c r="AI28" s="66">
        <v>1</v>
      </c>
      <c r="AJ28" s="66"/>
      <c r="AK28" s="66">
        <v>1</v>
      </c>
      <c r="AL28" s="66">
        <v>1</v>
      </c>
      <c r="AM28" s="66"/>
      <c r="AN28" s="66"/>
      <c r="AO28" s="66"/>
      <c r="AP28" s="66"/>
      <c r="AQ28" s="66"/>
      <c r="AR28" s="67">
        <f t="shared" si="0"/>
        <v>14</v>
      </c>
      <c r="AS28" s="73">
        <f t="shared" si="1"/>
        <v>476.01081422089112</v>
      </c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s="60" customFormat="1" ht="27.6" customHeight="1" x14ac:dyDescent="0.3">
      <c r="A29" s="63">
        <v>9</v>
      </c>
      <c r="B29" s="64">
        <v>23</v>
      </c>
      <c r="C29" s="72" t="s">
        <v>86</v>
      </c>
      <c r="D29" s="66">
        <v>1</v>
      </c>
      <c r="E29" s="66"/>
      <c r="F29" s="66"/>
      <c r="G29" s="66"/>
      <c r="H29" s="66"/>
      <c r="I29" s="66">
        <v>1</v>
      </c>
      <c r="J29" s="66">
        <v>1</v>
      </c>
      <c r="K29" s="66"/>
      <c r="L29" s="66">
        <v>1</v>
      </c>
      <c r="M29" s="66">
        <v>1</v>
      </c>
      <c r="N29" s="66"/>
      <c r="O29" s="66"/>
      <c r="P29" s="66">
        <v>1</v>
      </c>
      <c r="Q29" s="66"/>
      <c r="R29" s="66">
        <v>1</v>
      </c>
      <c r="S29" s="66">
        <v>1</v>
      </c>
      <c r="T29" s="66"/>
      <c r="U29" s="66"/>
      <c r="V29" s="66"/>
      <c r="W29" s="66"/>
      <c r="X29" s="66"/>
      <c r="Y29" s="66">
        <v>1</v>
      </c>
      <c r="Z29" s="66">
        <v>1</v>
      </c>
      <c r="AA29" s="66">
        <v>1</v>
      </c>
      <c r="AB29" s="66"/>
      <c r="AC29" s="66"/>
      <c r="AD29" s="66">
        <v>1</v>
      </c>
      <c r="AE29" s="66"/>
      <c r="AF29" s="66"/>
      <c r="AG29" s="66">
        <v>1</v>
      </c>
      <c r="AH29" s="66"/>
      <c r="AI29" s="66">
        <v>1</v>
      </c>
      <c r="AJ29" s="66"/>
      <c r="AK29" s="66">
        <v>1</v>
      </c>
      <c r="AL29" s="66"/>
      <c r="AM29" s="66"/>
      <c r="AN29" s="66"/>
      <c r="AO29" s="66"/>
      <c r="AP29" s="66"/>
      <c r="AQ29" s="66"/>
      <c r="AR29" s="67">
        <f t="shared" si="0"/>
        <v>15</v>
      </c>
      <c r="AS29" s="73">
        <f t="shared" si="1"/>
        <v>463.0332553812633</v>
      </c>
      <c r="AT29" s="71"/>
      <c r="AU29" s="69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x14ac:dyDescent="0.3">
      <c r="A30" s="55">
        <v>2</v>
      </c>
      <c r="B30" s="56">
        <v>6</v>
      </c>
      <c r="C30" s="53" t="s">
        <v>71</v>
      </c>
      <c r="D30" s="57">
        <v>1</v>
      </c>
      <c r="E30" s="57"/>
      <c r="F30" s="57">
        <v>1</v>
      </c>
      <c r="G30" s="57"/>
      <c r="H30" s="57"/>
      <c r="I30" s="57"/>
      <c r="J30" s="57">
        <v>1</v>
      </c>
      <c r="K30" s="57"/>
      <c r="L30" s="57"/>
      <c r="M30" s="57"/>
      <c r="N30" s="57"/>
      <c r="O30" s="57">
        <v>1</v>
      </c>
      <c r="P30" s="57"/>
      <c r="Q30" s="57"/>
      <c r="R30" s="57"/>
      <c r="S30" s="57"/>
      <c r="T30" s="57"/>
      <c r="U30" s="57"/>
      <c r="V30" s="57"/>
      <c r="W30" s="57">
        <v>1</v>
      </c>
      <c r="X30" s="57"/>
      <c r="Y30" s="57">
        <v>1</v>
      </c>
      <c r="Z30" s="57"/>
      <c r="AA30" s="57">
        <v>1</v>
      </c>
      <c r="AB30" s="57"/>
      <c r="AC30" s="57"/>
      <c r="AD30" s="57">
        <v>1</v>
      </c>
      <c r="AE30" s="57">
        <v>1</v>
      </c>
      <c r="AF30" s="57"/>
      <c r="AG30" s="57">
        <v>1</v>
      </c>
      <c r="AH30" s="57"/>
      <c r="AI30" s="57">
        <v>1</v>
      </c>
      <c r="AJ30" s="57"/>
      <c r="AK30" s="57">
        <v>1</v>
      </c>
      <c r="AL30" s="57"/>
      <c r="AM30" s="57"/>
      <c r="AN30" s="57"/>
      <c r="AO30" s="57"/>
      <c r="AP30" s="57"/>
      <c r="AQ30" s="57"/>
      <c r="AR30" s="58">
        <f t="shared" si="0"/>
        <v>12</v>
      </c>
      <c r="AS30" s="62">
        <f t="shared" si="1"/>
        <v>439.83273262685026</v>
      </c>
      <c r="AT30" s="60"/>
      <c r="AU30" s="61"/>
    </row>
    <row r="31" spans="1:73" x14ac:dyDescent="0.3">
      <c r="A31" s="55">
        <v>3</v>
      </c>
      <c r="B31" s="56">
        <v>31</v>
      </c>
      <c r="C31" s="53" t="s">
        <v>116</v>
      </c>
      <c r="D31" s="57">
        <v>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>
        <v>1</v>
      </c>
      <c r="Q31" s="57">
        <v>1</v>
      </c>
      <c r="R31" s="57">
        <v>1</v>
      </c>
      <c r="S31" s="57">
        <v>1</v>
      </c>
      <c r="T31" s="57"/>
      <c r="U31" s="57"/>
      <c r="V31" s="57"/>
      <c r="W31" s="57"/>
      <c r="X31" s="57"/>
      <c r="Y31" s="57">
        <v>1</v>
      </c>
      <c r="Z31" s="57">
        <v>1</v>
      </c>
      <c r="AA31" s="57">
        <v>1</v>
      </c>
      <c r="AB31" s="57"/>
      <c r="AC31" s="57"/>
      <c r="AD31" s="57">
        <v>1</v>
      </c>
      <c r="AE31" s="57"/>
      <c r="AF31" s="57"/>
      <c r="AG31" s="57">
        <v>1</v>
      </c>
      <c r="AH31" s="57"/>
      <c r="AI31" s="57">
        <v>1</v>
      </c>
      <c r="AJ31" s="57"/>
      <c r="AK31" s="57">
        <v>1</v>
      </c>
      <c r="AL31" s="57"/>
      <c r="AM31" s="57"/>
      <c r="AN31" s="57"/>
      <c r="AO31" s="57"/>
      <c r="AP31" s="57"/>
      <c r="AQ31" s="57"/>
      <c r="AR31" s="58">
        <f t="shared" si="0"/>
        <v>12</v>
      </c>
      <c r="AS31" s="62">
        <f t="shared" si="1"/>
        <v>383.65217499211843</v>
      </c>
      <c r="AT31" s="60"/>
      <c r="AU31" s="60"/>
    </row>
    <row r="32" spans="1:73" x14ac:dyDescent="0.3">
      <c r="A32" s="63">
        <v>10</v>
      </c>
      <c r="B32" s="64">
        <v>64</v>
      </c>
      <c r="C32" s="72" t="s">
        <v>134</v>
      </c>
      <c r="D32" s="66">
        <v>1</v>
      </c>
      <c r="E32" s="66"/>
      <c r="F32" s="66"/>
      <c r="G32" s="66"/>
      <c r="H32" s="66"/>
      <c r="I32" s="66">
        <v>1</v>
      </c>
      <c r="J32" s="66">
        <v>1</v>
      </c>
      <c r="K32" s="66"/>
      <c r="L32" s="66">
        <v>1</v>
      </c>
      <c r="M32" s="66">
        <v>1</v>
      </c>
      <c r="N32" s="66"/>
      <c r="O32" s="66"/>
      <c r="P32" s="66">
        <v>1</v>
      </c>
      <c r="Q32" s="66"/>
      <c r="R32" s="66">
        <v>1</v>
      </c>
      <c r="S32" s="66">
        <v>1</v>
      </c>
      <c r="T32" s="66"/>
      <c r="U32" s="66">
        <v>1</v>
      </c>
      <c r="V32" s="66"/>
      <c r="W32" s="66"/>
      <c r="X32" s="66"/>
      <c r="Y32" s="66"/>
      <c r="Z32" s="66"/>
      <c r="AA32" s="66"/>
      <c r="AB32" s="66"/>
      <c r="AC32" s="66"/>
      <c r="AD32" s="66">
        <v>1</v>
      </c>
      <c r="AE32" s="66"/>
      <c r="AF32" s="66"/>
      <c r="AG32" s="66"/>
      <c r="AH32" s="66"/>
      <c r="AI32" s="66"/>
      <c r="AJ32" s="66"/>
      <c r="AK32" s="66">
        <v>1</v>
      </c>
      <c r="AL32" s="66"/>
      <c r="AM32" s="66"/>
      <c r="AN32" s="66"/>
      <c r="AO32" s="66"/>
      <c r="AP32" s="66"/>
      <c r="AQ32" s="66"/>
      <c r="AR32" s="66">
        <f t="shared" si="0"/>
        <v>11</v>
      </c>
      <c r="AS32" s="73">
        <f t="shared" si="1"/>
        <v>374.04042350050042</v>
      </c>
      <c r="AT32" s="71"/>
      <c r="AU32" s="69"/>
    </row>
    <row r="33" spans="1:47" x14ac:dyDescent="0.3">
      <c r="A33" s="63">
        <v>11</v>
      </c>
      <c r="B33" s="64">
        <v>59</v>
      </c>
      <c r="C33" s="72" t="s">
        <v>133</v>
      </c>
      <c r="D33" s="66">
        <v>1</v>
      </c>
      <c r="E33" s="66"/>
      <c r="F33" s="66"/>
      <c r="G33" s="66"/>
      <c r="H33" s="66"/>
      <c r="I33" s="66">
        <v>1</v>
      </c>
      <c r="J33" s="66">
        <v>1</v>
      </c>
      <c r="K33" s="66"/>
      <c r="L33" s="66"/>
      <c r="M33" s="66">
        <v>1</v>
      </c>
      <c r="N33" s="66"/>
      <c r="O33" s="66"/>
      <c r="P33" s="66">
        <v>1</v>
      </c>
      <c r="Q33" s="66"/>
      <c r="R33" s="66">
        <v>1</v>
      </c>
      <c r="S33" s="66">
        <v>1</v>
      </c>
      <c r="T33" s="66"/>
      <c r="U33" s="66"/>
      <c r="V33" s="66"/>
      <c r="W33" s="66"/>
      <c r="X33" s="66"/>
      <c r="Y33" s="66"/>
      <c r="Z33" s="66">
        <v>1</v>
      </c>
      <c r="AA33" s="66">
        <v>1</v>
      </c>
      <c r="AB33" s="66"/>
      <c r="AC33" s="66"/>
      <c r="AD33" s="66">
        <v>1</v>
      </c>
      <c r="AE33" s="66">
        <v>1</v>
      </c>
      <c r="AF33" s="66"/>
      <c r="AG33" s="66"/>
      <c r="AH33" s="66"/>
      <c r="AI33" s="66"/>
      <c r="AJ33" s="66"/>
      <c r="AK33" s="66">
        <v>1</v>
      </c>
      <c r="AL33" s="66"/>
      <c r="AM33" s="66"/>
      <c r="AN33" s="66"/>
      <c r="AO33" s="66"/>
      <c r="AP33" s="66"/>
      <c r="AQ33" s="66"/>
      <c r="AR33" s="66">
        <f t="shared" si="0"/>
        <v>12</v>
      </c>
      <c r="AS33" s="73">
        <f t="shared" si="1"/>
        <v>367.0213506193586</v>
      </c>
      <c r="AT33" s="71"/>
      <c r="AU33" s="69"/>
    </row>
    <row r="34" spans="1:47" x14ac:dyDescent="0.3">
      <c r="A34" s="28">
        <v>18</v>
      </c>
      <c r="B34" s="38">
        <v>38</v>
      </c>
      <c r="C34" s="9" t="s">
        <v>96</v>
      </c>
      <c r="D34" s="5">
        <v>1</v>
      </c>
      <c r="E34" s="5"/>
      <c r="F34" s="5"/>
      <c r="G34" s="5"/>
      <c r="H34" s="5"/>
      <c r="I34" s="5">
        <v>1</v>
      </c>
      <c r="J34" s="5">
        <v>1</v>
      </c>
      <c r="K34" s="5"/>
      <c r="L34" s="5">
        <v>1</v>
      </c>
      <c r="M34" s="5"/>
      <c r="N34" s="5"/>
      <c r="O34" s="5"/>
      <c r="P34" s="5">
        <v>1</v>
      </c>
      <c r="Q34" s="5"/>
      <c r="R34" s="5">
        <v>1</v>
      </c>
      <c r="S34" s="5">
        <v>1</v>
      </c>
      <c r="T34" s="5"/>
      <c r="U34" s="5"/>
      <c r="V34" s="5"/>
      <c r="W34" s="5"/>
      <c r="X34" s="5"/>
      <c r="Y34" s="5"/>
      <c r="Z34" s="5"/>
      <c r="AA34" s="5">
        <v>1</v>
      </c>
      <c r="AB34" s="5"/>
      <c r="AC34" s="5"/>
      <c r="AD34" s="5">
        <v>1</v>
      </c>
      <c r="AE34" s="5"/>
      <c r="AF34" s="5"/>
      <c r="AG34" s="5"/>
      <c r="AH34" s="5"/>
      <c r="AI34" s="5"/>
      <c r="AJ34" s="5"/>
      <c r="AK34" s="5">
        <v>1</v>
      </c>
      <c r="AL34" s="5"/>
      <c r="AM34" s="5"/>
      <c r="AN34" s="5"/>
      <c r="AO34" s="5">
        <v>1</v>
      </c>
      <c r="AP34" s="5"/>
      <c r="AQ34" s="5"/>
      <c r="AR34" s="5">
        <f t="shared" si="0"/>
        <v>11</v>
      </c>
      <c r="AS34" s="12">
        <f t="shared" si="1"/>
        <v>363.96716342724039</v>
      </c>
    </row>
    <row r="35" spans="1:47" x14ac:dyDescent="0.3">
      <c r="A35" s="63">
        <v>12</v>
      </c>
      <c r="B35" s="64">
        <v>71</v>
      </c>
      <c r="C35" s="72" t="s">
        <v>114</v>
      </c>
      <c r="D35" s="66">
        <v>1</v>
      </c>
      <c r="E35" s="66"/>
      <c r="F35" s="66">
        <v>1</v>
      </c>
      <c r="G35" s="66"/>
      <c r="H35" s="66"/>
      <c r="I35" s="66">
        <v>1</v>
      </c>
      <c r="J35" s="66"/>
      <c r="K35" s="66"/>
      <c r="L35" s="66">
        <v>1</v>
      </c>
      <c r="M35" s="66"/>
      <c r="N35" s="66"/>
      <c r="O35" s="66"/>
      <c r="P35" s="66">
        <v>1</v>
      </c>
      <c r="Q35" s="66"/>
      <c r="R35" s="66"/>
      <c r="S35" s="66"/>
      <c r="T35" s="66"/>
      <c r="U35" s="66"/>
      <c r="V35" s="66"/>
      <c r="W35" s="66"/>
      <c r="X35" s="66"/>
      <c r="Y35" s="66">
        <v>1</v>
      </c>
      <c r="Z35" s="66">
        <v>1</v>
      </c>
      <c r="AA35" s="66">
        <v>1</v>
      </c>
      <c r="AB35" s="66"/>
      <c r="AC35" s="66"/>
      <c r="AD35" s="66">
        <v>1</v>
      </c>
      <c r="AE35" s="66"/>
      <c r="AF35" s="66"/>
      <c r="AG35" s="66">
        <v>1</v>
      </c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>
        <f t="shared" ref="AR35:AR62" si="2">SUM(D35:AQ35)</f>
        <v>10</v>
      </c>
      <c r="AS35" s="73">
        <f t="shared" ref="AS35:AS62" si="3">SUMPRODUCT(D35:AQ35,$D$64:$AQ$64)</f>
        <v>319.80874936263962</v>
      </c>
      <c r="AT35" s="74"/>
      <c r="AU35" s="74"/>
    </row>
    <row r="36" spans="1:47" x14ac:dyDescent="0.3">
      <c r="A36" s="63">
        <v>13</v>
      </c>
      <c r="B36" s="64">
        <v>63</v>
      </c>
      <c r="C36" s="72" t="s">
        <v>136</v>
      </c>
      <c r="D36" s="66"/>
      <c r="E36" s="66"/>
      <c r="F36" s="66"/>
      <c r="G36" s="66"/>
      <c r="H36" s="66"/>
      <c r="I36" s="66">
        <v>1</v>
      </c>
      <c r="J36" s="66">
        <v>1</v>
      </c>
      <c r="K36" s="66"/>
      <c r="L36" s="66"/>
      <c r="M36" s="66">
        <v>1</v>
      </c>
      <c r="N36" s="66"/>
      <c r="O36" s="66">
        <v>1</v>
      </c>
      <c r="P36" s="66">
        <v>1</v>
      </c>
      <c r="Q36" s="66">
        <v>1</v>
      </c>
      <c r="R36" s="66">
        <v>1</v>
      </c>
      <c r="S36" s="66">
        <v>1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>
        <v>1</v>
      </c>
      <c r="AL36" s="66"/>
      <c r="AM36" s="66"/>
      <c r="AN36" s="66"/>
      <c r="AO36" s="66"/>
      <c r="AP36" s="66"/>
      <c r="AQ36" s="66"/>
      <c r="AR36" s="66">
        <f t="shared" si="2"/>
        <v>9</v>
      </c>
      <c r="AS36" s="73">
        <f t="shared" si="3"/>
        <v>311.55846101853791</v>
      </c>
      <c r="AT36" s="71"/>
      <c r="AU36" s="69"/>
    </row>
    <row r="37" spans="1:47" x14ac:dyDescent="0.3">
      <c r="A37" s="63">
        <v>14</v>
      </c>
      <c r="B37" s="64">
        <v>22</v>
      </c>
      <c r="C37" s="72" t="s">
        <v>85</v>
      </c>
      <c r="D37" s="66">
        <v>1</v>
      </c>
      <c r="E37" s="66"/>
      <c r="F37" s="66">
        <v>1</v>
      </c>
      <c r="G37" s="66"/>
      <c r="H37" s="66"/>
      <c r="I37" s="66">
        <v>1</v>
      </c>
      <c r="J37" s="66">
        <v>1</v>
      </c>
      <c r="K37" s="66"/>
      <c r="L37" s="66"/>
      <c r="M37" s="66"/>
      <c r="N37" s="66"/>
      <c r="O37" s="66"/>
      <c r="P37" s="66">
        <v>1</v>
      </c>
      <c r="Q37" s="66"/>
      <c r="R37" s="66">
        <v>1</v>
      </c>
      <c r="S37" s="66">
        <v>1</v>
      </c>
      <c r="T37" s="66"/>
      <c r="U37" s="66"/>
      <c r="V37" s="66"/>
      <c r="W37" s="66"/>
      <c r="X37" s="66"/>
      <c r="Y37" s="66">
        <v>1</v>
      </c>
      <c r="Z37" s="66">
        <v>1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>
        <f t="shared" si="2"/>
        <v>9</v>
      </c>
      <c r="AS37" s="73">
        <f t="shared" si="3"/>
        <v>283.39713170102203</v>
      </c>
      <c r="AT37" s="70"/>
      <c r="AU37" s="70"/>
    </row>
    <row r="38" spans="1:47" x14ac:dyDescent="0.3">
      <c r="A38" s="28">
        <v>19</v>
      </c>
      <c r="B38" s="38">
        <v>67</v>
      </c>
      <c r="C38" s="9" t="s">
        <v>113</v>
      </c>
      <c r="D38" s="5"/>
      <c r="E38" s="5"/>
      <c r="F38" s="5"/>
      <c r="G38" s="5"/>
      <c r="H38" s="5"/>
      <c r="I38" s="5">
        <v>1</v>
      </c>
      <c r="J38" s="5">
        <v>1</v>
      </c>
      <c r="K38" s="5"/>
      <c r="L38" s="5"/>
      <c r="M38" s="5"/>
      <c r="N38" s="5"/>
      <c r="O38" s="5"/>
      <c r="P38" s="5"/>
      <c r="Q38" s="5"/>
      <c r="R38" s="5">
        <v>1</v>
      </c>
      <c r="S38" s="5">
        <v>1</v>
      </c>
      <c r="T38" s="5"/>
      <c r="U38" s="5"/>
      <c r="V38" s="5"/>
      <c r="W38" s="5"/>
      <c r="X38" s="5"/>
      <c r="Y38" s="5"/>
      <c r="Z38" s="5"/>
      <c r="AA38" s="5">
        <v>1</v>
      </c>
      <c r="AB38" s="5"/>
      <c r="AC38" s="5"/>
      <c r="AD38" s="5">
        <v>1</v>
      </c>
      <c r="AE38" s="5"/>
      <c r="AF38" s="5"/>
      <c r="AG38" s="5"/>
      <c r="AH38" s="5"/>
      <c r="AI38" s="5">
        <v>1</v>
      </c>
      <c r="AJ38" s="5"/>
      <c r="AK38" s="5">
        <v>1</v>
      </c>
      <c r="AL38" s="5">
        <v>1</v>
      </c>
      <c r="AM38" s="5"/>
      <c r="AN38" s="5"/>
      <c r="AO38" s="5"/>
      <c r="AP38" s="5"/>
      <c r="AQ38" s="5"/>
      <c r="AR38" s="5">
        <f t="shared" si="2"/>
        <v>9</v>
      </c>
      <c r="AS38" s="12">
        <f t="shared" si="3"/>
        <v>281.59978665196883</v>
      </c>
      <c r="AT38" s="4"/>
      <c r="AU38" s="4"/>
    </row>
    <row r="39" spans="1:47" x14ac:dyDescent="0.3">
      <c r="A39" s="55">
        <v>4</v>
      </c>
      <c r="B39" s="56">
        <v>14</v>
      </c>
      <c r="C39" s="53" t="s">
        <v>78</v>
      </c>
      <c r="D39" s="57">
        <v>1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>
        <v>1</v>
      </c>
      <c r="Q39" s="57">
        <v>1</v>
      </c>
      <c r="R39" s="57">
        <v>1</v>
      </c>
      <c r="S39" s="57">
        <v>1</v>
      </c>
      <c r="T39" s="57"/>
      <c r="U39" s="57"/>
      <c r="V39" s="57"/>
      <c r="W39" s="57"/>
      <c r="X39" s="57"/>
      <c r="Y39" s="57"/>
      <c r="Z39" s="57"/>
      <c r="AA39" s="57">
        <v>1</v>
      </c>
      <c r="AB39" s="57"/>
      <c r="AC39" s="57"/>
      <c r="AD39" s="57">
        <v>1</v>
      </c>
      <c r="AE39" s="57"/>
      <c r="AF39" s="57"/>
      <c r="AG39" s="57">
        <v>1</v>
      </c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>
        <f t="shared" si="2"/>
        <v>8</v>
      </c>
      <c r="AS39" s="62">
        <f t="shared" si="3"/>
        <v>252.79336595126071</v>
      </c>
      <c r="AT39" s="60"/>
      <c r="AU39" s="60"/>
    </row>
    <row r="40" spans="1:47" s="69" customFormat="1" x14ac:dyDescent="0.3">
      <c r="A40" s="55">
        <f>IF(AS40=AS39,A39,B40)</f>
        <v>5</v>
      </c>
      <c r="B40" s="56">
        <v>5</v>
      </c>
      <c r="C40" s="53" t="s">
        <v>70</v>
      </c>
      <c r="D40" s="57">
        <v>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>
        <v>1</v>
      </c>
      <c r="X40" s="57"/>
      <c r="Y40" s="57"/>
      <c r="Z40" s="57">
        <v>1</v>
      </c>
      <c r="AA40" s="57">
        <v>1</v>
      </c>
      <c r="AB40" s="57"/>
      <c r="AC40" s="57"/>
      <c r="AD40" s="57">
        <v>1</v>
      </c>
      <c r="AE40" s="57"/>
      <c r="AF40" s="57"/>
      <c r="AG40" s="57"/>
      <c r="AH40" s="57"/>
      <c r="AI40" s="57">
        <v>1</v>
      </c>
      <c r="AJ40" s="57"/>
      <c r="AK40" s="57">
        <v>1</v>
      </c>
      <c r="AL40" s="57"/>
      <c r="AM40" s="57"/>
      <c r="AN40" s="57"/>
      <c r="AO40" s="57"/>
      <c r="AP40" s="57"/>
      <c r="AQ40" s="57"/>
      <c r="AR40" s="57">
        <f t="shared" si="2"/>
        <v>7</v>
      </c>
      <c r="AS40" s="62">
        <f t="shared" si="3"/>
        <v>248.56332674537543</v>
      </c>
      <c r="AT40" s="80"/>
      <c r="AU40" s="80"/>
    </row>
    <row r="41" spans="1:47" s="69" customFormat="1" x14ac:dyDescent="0.3">
      <c r="A41" s="63">
        <v>15</v>
      </c>
      <c r="B41" s="64">
        <v>36</v>
      </c>
      <c r="C41" s="72" t="s">
        <v>95</v>
      </c>
      <c r="D41" s="66">
        <v>1</v>
      </c>
      <c r="E41" s="66"/>
      <c r="F41" s="66"/>
      <c r="G41" s="66"/>
      <c r="H41" s="66"/>
      <c r="I41" s="66">
        <v>1</v>
      </c>
      <c r="J41" s="66">
        <v>1</v>
      </c>
      <c r="K41" s="66"/>
      <c r="L41" s="66">
        <v>1</v>
      </c>
      <c r="M41" s="66"/>
      <c r="N41" s="66"/>
      <c r="O41" s="66"/>
      <c r="P41" s="66">
        <v>1</v>
      </c>
      <c r="Q41" s="66"/>
      <c r="R41" s="66"/>
      <c r="S41" s="66"/>
      <c r="T41" s="66"/>
      <c r="U41" s="66"/>
      <c r="V41" s="66"/>
      <c r="W41" s="66"/>
      <c r="X41" s="66"/>
      <c r="Y41" s="66"/>
      <c r="Z41" s="66">
        <v>1</v>
      </c>
      <c r="AA41" s="66">
        <v>1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>
        <v>1</v>
      </c>
      <c r="AL41" s="66"/>
      <c r="AM41" s="66"/>
      <c r="AN41" s="66"/>
      <c r="AO41" s="66"/>
      <c r="AP41" s="66"/>
      <c r="AQ41" s="66"/>
      <c r="AR41" s="66">
        <f t="shared" si="2"/>
        <v>8</v>
      </c>
      <c r="AS41" s="73">
        <f t="shared" si="3"/>
        <v>242.85146644947437</v>
      </c>
      <c r="AT41" s="71"/>
      <c r="AU41" s="71"/>
    </row>
    <row r="42" spans="1:47" s="69" customFormat="1" x14ac:dyDescent="0.3">
      <c r="A42" s="63">
        <v>16</v>
      </c>
      <c r="B42" s="64">
        <v>11</v>
      </c>
      <c r="C42" s="72" t="s">
        <v>75</v>
      </c>
      <c r="D42" s="66">
        <v>1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>
        <v>1</v>
      </c>
      <c r="Q42" s="66"/>
      <c r="R42" s="66">
        <v>1</v>
      </c>
      <c r="S42" s="66">
        <v>1</v>
      </c>
      <c r="T42" s="66"/>
      <c r="U42" s="66"/>
      <c r="V42" s="66"/>
      <c r="W42" s="66"/>
      <c r="X42" s="66"/>
      <c r="Y42" s="66"/>
      <c r="Z42" s="66"/>
      <c r="AA42" s="66">
        <v>1</v>
      </c>
      <c r="AB42" s="66"/>
      <c r="AC42" s="66"/>
      <c r="AD42" s="66">
        <v>1</v>
      </c>
      <c r="AE42" s="66"/>
      <c r="AF42" s="66"/>
      <c r="AG42" s="66"/>
      <c r="AH42" s="66"/>
      <c r="AI42" s="66">
        <v>1</v>
      </c>
      <c r="AJ42" s="66"/>
      <c r="AK42" s="66">
        <v>1</v>
      </c>
      <c r="AL42" s="66"/>
      <c r="AM42" s="66"/>
      <c r="AN42" s="66"/>
      <c r="AO42" s="66"/>
      <c r="AP42" s="66"/>
      <c r="AQ42" s="66"/>
      <c r="AR42" s="66">
        <f t="shared" si="2"/>
        <v>8</v>
      </c>
      <c r="AS42" s="73">
        <f t="shared" si="3"/>
        <v>224.56624176825417</v>
      </c>
    </row>
    <row r="43" spans="1:47" x14ac:dyDescent="0.3">
      <c r="A43" s="55">
        <v>6</v>
      </c>
      <c r="B43" s="56">
        <v>39</v>
      </c>
      <c r="C43" s="53" t="s">
        <v>97</v>
      </c>
      <c r="D43" s="57">
        <v>1</v>
      </c>
      <c r="E43" s="57"/>
      <c r="F43" s="57"/>
      <c r="G43" s="57"/>
      <c r="H43" s="57"/>
      <c r="I43" s="57"/>
      <c r="J43" s="57">
        <v>1</v>
      </c>
      <c r="K43" s="57"/>
      <c r="L43" s="57"/>
      <c r="M43" s="57"/>
      <c r="N43" s="57"/>
      <c r="O43" s="57"/>
      <c r="P43" s="57">
        <v>1</v>
      </c>
      <c r="Q43" s="57"/>
      <c r="R43" s="57"/>
      <c r="S43" s="57">
        <v>1</v>
      </c>
      <c r="T43" s="57"/>
      <c r="U43" s="57"/>
      <c r="V43" s="57"/>
      <c r="W43" s="57"/>
      <c r="X43" s="57"/>
      <c r="Y43" s="57"/>
      <c r="Z43" s="57"/>
      <c r="AA43" s="57">
        <v>1</v>
      </c>
      <c r="AB43" s="57"/>
      <c r="AC43" s="57"/>
      <c r="AD43" s="57"/>
      <c r="AE43" s="57"/>
      <c r="AF43" s="57"/>
      <c r="AG43" s="57"/>
      <c r="AH43" s="57"/>
      <c r="AI43" s="57"/>
      <c r="AJ43" s="57"/>
      <c r="AK43" s="57">
        <v>1</v>
      </c>
      <c r="AL43" s="57"/>
      <c r="AM43" s="57"/>
      <c r="AN43" s="57"/>
      <c r="AO43" s="57"/>
      <c r="AP43" s="57"/>
      <c r="AQ43" s="57"/>
      <c r="AR43" s="57">
        <f t="shared" si="2"/>
        <v>6</v>
      </c>
      <c r="AS43" s="62">
        <f t="shared" si="3"/>
        <v>167.42338462539701</v>
      </c>
      <c r="AT43" s="60"/>
      <c r="AU43" s="60"/>
    </row>
    <row r="44" spans="1:47" s="69" customFormat="1" x14ac:dyDescent="0.3">
      <c r="A44" s="63">
        <v>17</v>
      </c>
      <c r="B44" s="64">
        <v>21</v>
      </c>
      <c r="C44" s="72" t="s">
        <v>84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>
        <v>1</v>
      </c>
      <c r="Q44" s="66">
        <v>1</v>
      </c>
      <c r="R44" s="66"/>
      <c r="S44" s="66">
        <v>1</v>
      </c>
      <c r="T44" s="66"/>
      <c r="U44" s="66"/>
      <c r="V44" s="66"/>
      <c r="W44" s="66"/>
      <c r="X44" s="66"/>
      <c r="Y44" s="66"/>
      <c r="Z44" s="66"/>
      <c r="AA44" s="66">
        <v>1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>
        <v>1</v>
      </c>
      <c r="AL44" s="66"/>
      <c r="AM44" s="66"/>
      <c r="AN44" s="66"/>
      <c r="AO44" s="66"/>
      <c r="AP44" s="66"/>
      <c r="AQ44" s="66"/>
      <c r="AR44" s="66">
        <f t="shared" si="2"/>
        <v>5</v>
      </c>
      <c r="AS44" s="73">
        <f t="shared" si="3"/>
        <v>163.95116240317478</v>
      </c>
    </row>
    <row r="45" spans="1:47" s="69" customFormat="1" x14ac:dyDescent="0.3">
      <c r="A45" s="63">
        <v>18</v>
      </c>
      <c r="B45" s="64">
        <v>2</v>
      </c>
      <c r="C45" s="72" t="s">
        <v>66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>
        <f t="shared" si="2"/>
        <v>0</v>
      </c>
      <c r="AS45" s="73">
        <f t="shared" si="3"/>
        <v>0</v>
      </c>
      <c r="AT45" s="70"/>
      <c r="AU45" s="70"/>
    </row>
    <row r="46" spans="1:47" hidden="1" x14ac:dyDescent="0.3">
      <c r="A46" s="28" t="e">
        <f>IF(AS46=#REF!,#REF!,B46)</f>
        <v>#REF!</v>
      </c>
      <c r="B46" s="38">
        <v>47</v>
      </c>
      <c r="C46" s="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>
        <f t="shared" si="2"/>
        <v>0</v>
      </c>
      <c r="AS46" s="12">
        <f t="shared" si="3"/>
        <v>0</v>
      </c>
      <c r="AT46" s="4"/>
    </row>
    <row r="47" spans="1:47" hidden="1" x14ac:dyDescent="0.3">
      <c r="A47" s="28" t="e">
        <f t="shared" ref="A47:A62" si="4">IF(AS47=AS46,A46,B47)</f>
        <v>#REF!</v>
      </c>
      <c r="B47" s="38">
        <v>48</v>
      </c>
      <c r="C47" s="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>
        <f t="shared" si="2"/>
        <v>0</v>
      </c>
      <c r="AS47" s="12">
        <f t="shared" si="3"/>
        <v>0</v>
      </c>
      <c r="AT47" s="4"/>
    </row>
    <row r="48" spans="1:47" hidden="1" x14ac:dyDescent="0.3">
      <c r="A48" s="28" t="e">
        <f t="shared" si="4"/>
        <v>#REF!</v>
      </c>
      <c r="B48" s="38">
        <v>49</v>
      </c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>
        <f t="shared" si="2"/>
        <v>0</v>
      </c>
      <c r="AS48" s="12">
        <f t="shared" si="3"/>
        <v>0</v>
      </c>
    </row>
    <row r="49" spans="1:47" hidden="1" x14ac:dyDescent="0.3">
      <c r="A49" s="28" t="e">
        <f t="shared" si="4"/>
        <v>#REF!</v>
      </c>
      <c r="B49" s="38">
        <v>50</v>
      </c>
      <c r="C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>
        <f t="shared" si="2"/>
        <v>0</v>
      </c>
      <c r="AS49" s="12">
        <f t="shared" si="3"/>
        <v>0</v>
      </c>
      <c r="AT49" s="8"/>
      <c r="AU49" s="8"/>
    </row>
    <row r="50" spans="1:47" hidden="1" x14ac:dyDescent="0.3">
      <c r="A50" s="28" t="e">
        <f t="shared" si="4"/>
        <v>#REF!</v>
      </c>
      <c r="B50" s="38">
        <v>51</v>
      </c>
      <c r="C50" s="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>
        <f t="shared" si="2"/>
        <v>0</v>
      </c>
      <c r="AS50" s="12">
        <f t="shared" si="3"/>
        <v>0</v>
      </c>
      <c r="AT50" s="4"/>
    </row>
    <row r="51" spans="1:47" hidden="1" x14ac:dyDescent="0.3">
      <c r="A51" s="28" t="e">
        <f t="shared" si="4"/>
        <v>#REF!</v>
      </c>
      <c r="B51" s="38">
        <v>52</v>
      </c>
      <c r="C51" s="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>
        <f t="shared" si="2"/>
        <v>0</v>
      </c>
      <c r="AS51" s="12">
        <f t="shared" si="3"/>
        <v>0</v>
      </c>
    </row>
    <row r="52" spans="1:47" hidden="1" x14ac:dyDescent="0.3">
      <c r="A52" s="28" t="e">
        <f t="shared" si="4"/>
        <v>#REF!</v>
      </c>
      <c r="B52" s="38">
        <v>53</v>
      </c>
      <c r="C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>
        <f t="shared" si="2"/>
        <v>0</v>
      </c>
      <c r="AS52" s="12">
        <f t="shared" si="3"/>
        <v>0</v>
      </c>
    </row>
    <row r="53" spans="1:47" hidden="1" x14ac:dyDescent="0.3">
      <c r="A53" s="28" t="e">
        <f t="shared" si="4"/>
        <v>#REF!</v>
      </c>
      <c r="B53" s="38">
        <v>54</v>
      </c>
      <c r="C53" s="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>
        <f t="shared" si="2"/>
        <v>0</v>
      </c>
      <c r="AS53" s="12">
        <f t="shared" si="3"/>
        <v>0</v>
      </c>
      <c r="AT53" s="4"/>
    </row>
    <row r="54" spans="1:47" hidden="1" x14ac:dyDescent="0.3">
      <c r="A54" s="28" t="e">
        <f t="shared" si="4"/>
        <v>#REF!</v>
      </c>
      <c r="B54" s="38">
        <v>55</v>
      </c>
      <c r="C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>
        <f t="shared" si="2"/>
        <v>0</v>
      </c>
      <c r="AS54" s="12">
        <f t="shared" si="3"/>
        <v>0</v>
      </c>
      <c r="AT54" s="8"/>
      <c r="AU54" s="8"/>
    </row>
    <row r="55" spans="1:47" hidden="1" x14ac:dyDescent="0.3">
      <c r="A55" s="28" t="e">
        <f t="shared" si="4"/>
        <v>#REF!</v>
      </c>
      <c r="B55" s="38">
        <v>56</v>
      </c>
      <c r="C55" s="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>
        <f t="shared" si="2"/>
        <v>0</v>
      </c>
      <c r="AS55" s="12">
        <f t="shared" si="3"/>
        <v>0</v>
      </c>
      <c r="AT55" s="4"/>
    </row>
    <row r="56" spans="1:47" hidden="1" x14ac:dyDescent="0.3">
      <c r="A56" s="28" t="e">
        <f t="shared" si="4"/>
        <v>#REF!</v>
      </c>
      <c r="B56" s="38">
        <v>57</v>
      </c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>
        <f t="shared" si="2"/>
        <v>0</v>
      </c>
      <c r="AS56" s="12">
        <f t="shared" si="3"/>
        <v>0</v>
      </c>
    </row>
    <row r="57" spans="1:47" hidden="1" x14ac:dyDescent="0.3">
      <c r="A57" s="28" t="e">
        <f t="shared" si="4"/>
        <v>#REF!</v>
      </c>
      <c r="B57" s="38">
        <v>58</v>
      </c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>
        <f t="shared" si="2"/>
        <v>0</v>
      </c>
      <c r="AS57" s="12">
        <f t="shared" si="3"/>
        <v>0</v>
      </c>
      <c r="AT57" s="4"/>
    </row>
    <row r="58" spans="1:47" hidden="1" x14ac:dyDescent="0.3">
      <c r="A58" s="28" t="e">
        <f t="shared" si="4"/>
        <v>#REF!</v>
      </c>
      <c r="B58" s="38">
        <v>59</v>
      </c>
      <c r="C58" s="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>
        <f t="shared" si="2"/>
        <v>0</v>
      </c>
      <c r="AS58" s="12">
        <f t="shared" si="3"/>
        <v>0</v>
      </c>
      <c r="AT58" s="4"/>
    </row>
    <row r="59" spans="1:47" hidden="1" x14ac:dyDescent="0.3">
      <c r="A59" s="28" t="e">
        <f t="shared" si="4"/>
        <v>#REF!</v>
      </c>
      <c r="B59" s="38">
        <v>60</v>
      </c>
      <c r="C59" s="1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>
        <f t="shared" si="2"/>
        <v>0</v>
      </c>
      <c r="AS59" s="12">
        <f t="shared" si="3"/>
        <v>0</v>
      </c>
      <c r="AT59" s="4"/>
    </row>
    <row r="60" spans="1:47" hidden="1" x14ac:dyDescent="0.3">
      <c r="A60" s="28" t="e">
        <f t="shared" si="4"/>
        <v>#REF!</v>
      </c>
      <c r="B60" s="38">
        <v>61</v>
      </c>
      <c r="C60" s="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>
        <f t="shared" si="2"/>
        <v>0</v>
      </c>
      <c r="AS60" s="12">
        <f t="shared" si="3"/>
        <v>0</v>
      </c>
      <c r="AT60" s="4"/>
      <c r="AU60" s="4"/>
    </row>
    <row r="61" spans="1:47" hidden="1" x14ac:dyDescent="0.3">
      <c r="A61" s="28" t="e">
        <f t="shared" si="4"/>
        <v>#REF!</v>
      </c>
      <c r="B61" s="38">
        <v>62</v>
      </c>
      <c r="C61" s="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>
        <f t="shared" si="2"/>
        <v>0</v>
      </c>
      <c r="AS61" s="12">
        <f t="shared" si="3"/>
        <v>0</v>
      </c>
      <c r="AT61" s="4"/>
    </row>
    <row r="62" spans="1:47" hidden="1" x14ac:dyDescent="0.3">
      <c r="A62" s="28" t="e">
        <f t="shared" si="4"/>
        <v>#REF!</v>
      </c>
      <c r="B62" s="38">
        <v>63</v>
      </c>
      <c r="C62" s="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>
        <f t="shared" si="2"/>
        <v>0</v>
      </c>
      <c r="AS62" s="12">
        <f t="shared" si="3"/>
        <v>0</v>
      </c>
    </row>
    <row r="63" spans="1:47" x14ac:dyDescent="0.3">
      <c r="B63" s="10"/>
      <c r="C63" s="41" t="s">
        <v>41</v>
      </c>
      <c r="D63" s="5">
        <f t="shared" ref="D63:AR63" si="5">SUM(D3:D62)</f>
        <v>36</v>
      </c>
      <c r="E63" s="5">
        <f t="shared" si="5"/>
        <v>7</v>
      </c>
      <c r="F63" s="5">
        <f t="shared" si="5"/>
        <v>25</v>
      </c>
      <c r="G63" s="5">
        <f t="shared" si="5"/>
        <v>15</v>
      </c>
      <c r="H63" s="5">
        <f t="shared" si="5"/>
        <v>6</v>
      </c>
      <c r="I63" s="5">
        <f t="shared" si="5"/>
        <v>31</v>
      </c>
      <c r="J63" s="5">
        <f t="shared" si="5"/>
        <v>32</v>
      </c>
      <c r="K63" s="5">
        <f t="shared" si="5"/>
        <v>9</v>
      </c>
      <c r="L63" s="5">
        <f t="shared" si="5"/>
        <v>28</v>
      </c>
      <c r="M63" s="5">
        <f t="shared" si="5"/>
        <v>28</v>
      </c>
      <c r="N63" s="5">
        <f t="shared" si="5"/>
        <v>9</v>
      </c>
      <c r="O63" s="5">
        <f t="shared" si="5"/>
        <v>22</v>
      </c>
      <c r="P63" s="5">
        <f t="shared" si="5"/>
        <v>38</v>
      </c>
      <c r="Q63" s="5">
        <f t="shared" si="5"/>
        <v>18</v>
      </c>
      <c r="R63" s="5">
        <f t="shared" si="5"/>
        <v>35</v>
      </c>
      <c r="S63" s="5">
        <f t="shared" si="5"/>
        <v>37</v>
      </c>
      <c r="T63" s="5">
        <f t="shared" si="5"/>
        <v>16</v>
      </c>
      <c r="U63" s="5">
        <f t="shared" si="5"/>
        <v>14</v>
      </c>
      <c r="V63" s="5">
        <f t="shared" si="5"/>
        <v>18</v>
      </c>
      <c r="W63" s="5">
        <f t="shared" si="5"/>
        <v>14</v>
      </c>
      <c r="X63" s="5">
        <f t="shared" si="5"/>
        <v>12</v>
      </c>
      <c r="Y63" s="5">
        <f t="shared" si="5"/>
        <v>28</v>
      </c>
      <c r="Z63" s="5">
        <f t="shared" si="5"/>
        <v>29</v>
      </c>
      <c r="AA63" s="5">
        <f t="shared" si="5"/>
        <v>39</v>
      </c>
      <c r="AB63" s="5">
        <f t="shared" si="5"/>
        <v>2</v>
      </c>
      <c r="AC63" s="5">
        <f t="shared" si="5"/>
        <v>11</v>
      </c>
      <c r="AD63" s="5">
        <f t="shared" si="5"/>
        <v>35</v>
      </c>
      <c r="AE63" s="5">
        <f t="shared" si="5"/>
        <v>25</v>
      </c>
      <c r="AF63" s="5">
        <f t="shared" si="5"/>
        <v>4</v>
      </c>
      <c r="AG63" s="5">
        <f t="shared" si="5"/>
        <v>30</v>
      </c>
      <c r="AH63" s="5">
        <f t="shared" si="5"/>
        <v>7</v>
      </c>
      <c r="AI63" s="5">
        <f t="shared" si="5"/>
        <v>32</v>
      </c>
      <c r="AJ63" s="5">
        <f t="shared" si="5"/>
        <v>8</v>
      </c>
      <c r="AK63" s="5">
        <f t="shared" si="5"/>
        <v>34</v>
      </c>
      <c r="AL63" s="5">
        <f t="shared" si="5"/>
        <v>21</v>
      </c>
      <c r="AM63" s="5">
        <f t="shared" si="5"/>
        <v>8</v>
      </c>
      <c r="AN63" s="5">
        <f t="shared" si="5"/>
        <v>12</v>
      </c>
      <c r="AO63" s="5">
        <f t="shared" si="5"/>
        <v>14</v>
      </c>
      <c r="AP63" s="5">
        <f t="shared" si="5"/>
        <v>16</v>
      </c>
      <c r="AQ63" s="5">
        <f t="shared" si="5"/>
        <v>11</v>
      </c>
      <c r="AR63" s="5">
        <f t="shared" si="5"/>
        <v>816</v>
      </c>
      <c r="AS63" s="5"/>
    </row>
    <row r="64" spans="1:47" hidden="1" x14ac:dyDescent="0.3">
      <c r="B64" s="10">
        <v>51</v>
      </c>
      <c r="D64" s="6">
        <f t="shared" ref="D64:AQ64" si="6">IF(D63=0,0,$B$1/D63)</f>
        <v>27.777777777777779</v>
      </c>
      <c r="E64" s="6">
        <f t="shared" si="6"/>
        <v>142.85714285714286</v>
      </c>
      <c r="F64" s="6">
        <f t="shared" si="6"/>
        <v>40</v>
      </c>
      <c r="G64" s="6">
        <f t="shared" si="6"/>
        <v>66.666666666666671</v>
      </c>
      <c r="H64" s="6">
        <f t="shared" si="6"/>
        <v>166.66666666666666</v>
      </c>
      <c r="I64" s="6">
        <f t="shared" si="6"/>
        <v>32.258064516129032</v>
      </c>
      <c r="J64" s="6">
        <f t="shared" si="6"/>
        <v>31.25</v>
      </c>
      <c r="K64" s="6">
        <f t="shared" si="6"/>
        <v>111.11111111111111</v>
      </c>
      <c r="L64" s="6">
        <f t="shared" si="6"/>
        <v>35.714285714285715</v>
      </c>
      <c r="M64" s="6">
        <f t="shared" si="6"/>
        <v>35.714285714285715</v>
      </c>
      <c r="N64" s="6">
        <f t="shared" si="6"/>
        <v>111.11111111111111</v>
      </c>
      <c r="O64" s="6">
        <f t="shared" si="6"/>
        <v>45.454545454545453</v>
      </c>
      <c r="P64" s="6">
        <f t="shared" si="6"/>
        <v>26.315789473684209</v>
      </c>
      <c r="Q64" s="6">
        <f t="shared" si="6"/>
        <v>55.555555555555557</v>
      </c>
      <c r="R64" s="6">
        <f t="shared" si="6"/>
        <v>28.571428571428573</v>
      </c>
      <c r="S64" s="6">
        <f t="shared" si="6"/>
        <v>27.027027027027028</v>
      </c>
      <c r="T64" s="6">
        <f t="shared" si="6"/>
        <v>62.5</v>
      </c>
      <c r="U64" s="6">
        <f t="shared" si="6"/>
        <v>71.428571428571431</v>
      </c>
      <c r="V64" s="6">
        <f t="shared" si="6"/>
        <v>55.555555555555557</v>
      </c>
      <c r="W64" s="6">
        <f t="shared" si="6"/>
        <v>71.428571428571431</v>
      </c>
      <c r="X64" s="6">
        <f t="shared" si="6"/>
        <v>83.333333333333329</v>
      </c>
      <c r="Y64" s="6">
        <f t="shared" si="6"/>
        <v>35.714285714285715</v>
      </c>
      <c r="Z64" s="6">
        <f t="shared" si="6"/>
        <v>34.482758620689658</v>
      </c>
      <c r="AA64" s="6">
        <f t="shared" si="6"/>
        <v>25.641025641025642</v>
      </c>
      <c r="AB64" s="6">
        <f t="shared" si="6"/>
        <v>500</v>
      </c>
      <c r="AC64" s="6">
        <f t="shared" si="6"/>
        <v>90.909090909090907</v>
      </c>
      <c r="AD64" s="6">
        <f t="shared" si="6"/>
        <v>28.571428571428573</v>
      </c>
      <c r="AE64" s="6">
        <f t="shared" si="6"/>
        <v>40</v>
      </c>
      <c r="AF64" s="6">
        <f t="shared" si="6"/>
        <v>250</v>
      </c>
      <c r="AG64" s="6">
        <f t="shared" si="6"/>
        <v>33.333333333333336</v>
      </c>
      <c r="AH64" s="6">
        <f t="shared" si="6"/>
        <v>142.85714285714286</v>
      </c>
      <c r="AI64" s="6">
        <f t="shared" si="6"/>
        <v>31.25</v>
      </c>
      <c r="AJ64" s="6">
        <f t="shared" si="6"/>
        <v>125</v>
      </c>
      <c r="AK64" s="6">
        <f t="shared" si="6"/>
        <v>29.411764705882351</v>
      </c>
      <c r="AL64" s="6">
        <f t="shared" si="6"/>
        <v>47.61904761904762</v>
      </c>
      <c r="AM64" s="6">
        <f t="shared" si="6"/>
        <v>125</v>
      </c>
      <c r="AN64" s="6">
        <f t="shared" si="6"/>
        <v>83.333333333333329</v>
      </c>
      <c r="AO64" s="6">
        <f t="shared" si="6"/>
        <v>71.428571428571431</v>
      </c>
      <c r="AP64" s="6">
        <f t="shared" si="6"/>
        <v>62.5</v>
      </c>
      <c r="AQ64" s="6">
        <f t="shared" si="6"/>
        <v>90.909090909090907</v>
      </c>
      <c r="AR64" s="6"/>
    </row>
    <row r="67" spans="3:37" x14ac:dyDescent="0.3">
      <c r="C67" s="44" t="s">
        <v>44</v>
      </c>
    </row>
    <row r="68" spans="3:37" x14ac:dyDescent="0.3">
      <c r="C68" s="53" t="s">
        <v>45</v>
      </c>
    </row>
    <row r="69" spans="3:37" x14ac:dyDescent="0.3">
      <c r="C69" s="3" t="s">
        <v>123</v>
      </c>
    </row>
    <row r="77" spans="3:37" x14ac:dyDescent="0.3">
      <c r="AK77" s="3">
        <v>1</v>
      </c>
    </row>
  </sheetData>
  <sortState xmlns:xlrd2="http://schemas.microsoft.com/office/spreadsheetml/2017/richdata2" ref="A3:AV64">
    <sortCondition descending="1" ref="AS3:AS6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79"/>
  <sheetViews>
    <sheetView topLeftCell="A2" zoomScale="85" zoomScaleNormal="85" workbookViewId="0">
      <selection activeCell="C19" sqref="C19"/>
    </sheetView>
  </sheetViews>
  <sheetFormatPr defaultColWidth="9.109375" defaultRowHeight="14.4" x14ac:dyDescent="0.3"/>
  <cols>
    <col min="1" max="1" width="11.5546875" style="13" customWidth="1"/>
    <col min="2" max="2" width="4.6640625" style="3" customWidth="1"/>
    <col min="3" max="3" width="24" style="3" bestFit="1" customWidth="1"/>
    <col min="4" max="8" width="3.6640625" style="3" customWidth="1"/>
    <col min="9" max="9" width="4.44140625" style="3" customWidth="1"/>
    <col min="10" max="43" width="3.6640625" style="3" customWidth="1"/>
    <col min="44" max="44" width="4.88671875" style="3" customWidth="1"/>
    <col min="45" max="45" width="10" style="3" customWidth="1"/>
    <col min="46" max="46" width="8.44140625" style="3" bestFit="1" customWidth="1"/>
    <col min="47" max="47" width="6.5546875" style="3" customWidth="1"/>
    <col min="48" max="16384" width="9.109375" style="3"/>
  </cols>
  <sheetData>
    <row r="1" spans="1:55" hidden="1" x14ac:dyDescent="0.3">
      <c r="B1" s="3">
        <v>1000</v>
      </c>
    </row>
    <row r="2" spans="1:55" s="7" customFormat="1" ht="15" thickBot="1" x14ac:dyDescent="0.35">
      <c r="A2" s="39" t="s">
        <v>12</v>
      </c>
      <c r="B2" s="40" t="s">
        <v>0</v>
      </c>
      <c r="C2" s="35" t="s">
        <v>1</v>
      </c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36">
        <v>20</v>
      </c>
      <c r="X2" s="36">
        <v>21</v>
      </c>
      <c r="Y2" s="36">
        <v>22</v>
      </c>
      <c r="Z2" s="36">
        <v>23</v>
      </c>
      <c r="AA2" s="36">
        <v>24</v>
      </c>
      <c r="AB2" s="36">
        <v>25</v>
      </c>
      <c r="AC2" s="36">
        <v>26</v>
      </c>
      <c r="AD2" s="36">
        <v>27</v>
      </c>
      <c r="AE2" s="36">
        <v>28</v>
      </c>
      <c r="AF2" s="36">
        <v>29</v>
      </c>
      <c r="AG2" s="36">
        <v>30</v>
      </c>
      <c r="AH2" s="36">
        <v>31</v>
      </c>
      <c r="AI2" s="36">
        <v>32</v>
      </c>
      <c r="AJ2" s="36">
        <v>33</v>
      </c>
      <c r="AK2" s="36">
        <v>34</v>
      </c>
      <c r="AL2" s="36">
        <v>35</v>
      </c>
      <c r="AM2" s="36">
        <v>36</v>
      </c>
      <c r="AN2" s="36">
        <v>37</v>
      </c>
      <c r="AO2" s="36">
        <v>38</v>
      </c>
      <c r="AP2" s="36">
        <v>39</v>
      </c>
      <c r="AQ2" s="36">
        <v>40</v>
      </c>
      <c r="AR2" s="35" t="s">
        <v>11</v>
      </c>
      <c r="AS2" s="35" t="s">
        <v>13</v>
      </c>
      <c r="AT2" s="35" t="s">
        <v>47</v>
      </c>
      <c r="AU2" s="35" t="s">
        <v>43</v>
      </c>
    </row>
    <row r="3" spans="1:55" s="69" customFormat="1" x14ac:dyDescent="0.3">
      <c r="A3" s="28">
        <v>1</v>
      </c>
      <c r="B3" s="38">
        <v>61</v>
      </c>
      <c r="C3" s="32" t="s">
        <v>57</v>
      </c>
      <c r="D3" s="5">
        <v>1</v>
      </c>
      <c r="E3" s="5"/>
      <c r="F3" s="5">
        <v>1</v>
      </c>
      <c r="G3" s="5">
        <v>1</v>
      </c>
      <c r="H3" s="5"/>
      <c r="I3" s="5">
        <v>1</v>
      </c>
      <c r="J3" s="5">
        <v>1</v>
      </c>
      <c r="K3" s="5"/>
      <c r="L3" s="5">
        <v>1</v>
      </c>
      <c r="M3" s="5">
        <v>1</v>
      </c>
      <c r="N3" s="5"/>
      <c r="O3" s="5">
        <v>1</v>
      </c>
      <c r="P3" s="5">
        <v>1</v>
      </c>
      <c r="Q3" s="5"/>
      <c r="R3" s="5">
        <v>1</v>
      </c>
      <c r="S3" s="5">
        <v>1</v>
      </c>
      <c r="T3" s="5">
        <v>1</v>
      </c>
      <c r="U3" s="5"/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/>
      <c r="AC3" s="5"/>
      <c r="AD3" s="5">
        <v>1</v>
      </c>
      <c r="AE3" s="5">
        <v>1</v>
      </c>
      <c r="AF3" s="5"/>
      <c r="AG3" s="5">
        <v>1</v>
      </c>
      <c r="AH3" s="5"/>
      <c r="AI3" s="5"/>
      <c r="AJ3" s="5"/>
      <c r="AK3" s="5"/>
      <c r="AL3" s="5">
        <v>1</v>
      </c>
      <c r="AM3" s="5"/>
      <c r="AN3" s="5">
        <v>1</v>
      </c>
      <c r="AO3" s="5">
        <v>1</v>
      </c>
      <c r="AP3" s="5">
        <v>1</v>
      </c>
      <c r="AQ3" s="5"/>
      <c r="AR3" s="33">
        <f t="shared" ref="AR3:AR34" si="0">SUM(D3:AQ3)</f>
        <v>25</v>
      </c>
      <c r="AS3" s="34">
        <f t="shared" ref="AS3:AS34" si="1">SUMPRODUCT(D3:AQ3,$D$74:$AQ$74)</f>
        <v>7218.53691544094</v>
      </c>
      <c r="AT3" s="33"/>
      <c r="AU3" s="33"/>
      <c r="AV3" s="3"/>
      <c r="AW3" s="3"/>
      <c r="AX3" s="3"/>
      <c r="AY3" s="3"/>
      <c r="AZ3" s="3"/>
      <c r="BA3" s="3"/>
      <c r="BB3" s="3"/>
      <c r="BC3" s="3"/>
    </row>
    <row r="4" spans="1:55" x14ac:dyDescent="0.3">
      <c r="A4" s="28">
        <v>2</v>
      </c>
      <c r="B4" s="38">
        <v>60</v>
      </c>
      <c r="C4" s="32" t="s">
        <v>40</v>
      </c>
      <c r="D4" s="5">
        <v>1</v>
      </c>
      <c r="E4" s="5"/>
      <c r="F4" s="5">
        <v>1</v>
      </c>
      <c r="G4" s="5"/>
      <c r="H4" s="5"/>
      <c r="I4" s="5">
        <v>1</v>
      </c>
      <c r="J4" s="5">
        <v>1</v>
      </c>
      <c r="K4" s="5"/>
      <c r="L4" s="5">
        <v>1</v>
      </c>
      <c r="M4" s="5">
        <v>1</v>
      </c>
      <c r="N4" s="5"/>
      <c r="O4" s="5">
        <v>1</v>
      </c>
      <c r="P4" s="5">
        <v>1</v>
      </c>
      <c r="Q4" s="5"/>
      <c r="R4" s="5">
        <v>1</v>
      </c>
      <c r="S4" s="5">
        <v>1</v>
      </c>
      <c r="T4" s="5"/>
      <c r="U4" s="5"/>
      <c r="V4" s="5">
        <v>1</v>
      </c>
      <c r="W4" s="5"/>
      <c r="X4" s="5"/>
      <c r="Y4" s="5">
        <v>1</v>
      </c>
      <c r="Z4" s="5">
        <v>1</v>
      </c>
      <c r="AA4" s="5">
        <v>1</v>
      </c>
      <c r="AB4" s="5"/>
      <c r="AC4" s="5"/>
      <c r="AD4" s="5">
        <v>1</v>
      </c>
      <c r="AE4" s="5">
        <v>1</v>
      </c>
      <c r="AF4" s="5"/>
      <c r="AG4" s="5">
        <v>1</v>
      </c>
      <c r="AH4" s="5"/>
      <c r="AI4" s="5">
        <v>1</v>
      </c>
      <c r="AJ4" s="5"/>
      <c r="AK4" s="5">
        <v>1</v>
      </c>
      <c r="AL4" s="5">
        <v>1</v>
      </c>
      <c r="AM4" s="5"/>
      <c r="AN4" s="5"/>
      <c r="AO4" s="5">
        <v>1</v>
      </c>
      <c r="AP4" s="5">
        <v>1</v>
      </c>
      <c r="AQ4" s="5">
        <v>1</v>
      </c>
      <c r="AR4" s="33">
        <f t="shared" si="0"/>
        <v>23</v>
      </c>
      <c r="AS4" s="34">
        <f t="shared" si="1"/>
        <v>4662.0775852973993</v>
      </c>
      <c r="AT4" s="76"/>
      <c r="AU4" s="33"/>
    </row>
    <row r="5" spans="1:55" s="69" customFormat="1" x14ac:dyDescent="0.3">
      <c r="A5" s="28">
        <v>3</v>
      </c>
      <c r="B5" s="38">
        <v>41</v>
      </c>
      <c r="C5" s="32" t="s">
        <v>99</v>
      </c>
      <c r="D5" s="5">
        <v>1</v>
      </c>
      <c r="E5" s="5"/>
      <c r="F5" s="5"/>
      <c r="G5" s="5"/>
      <c r="H5" s="5"/>
      <c r="I5" s="5">
        <v>1</v>
      </c>
      <c r="J5" s="5">
        <v>1</v>
      </c>
      <c r="K5" s="5"/>
      <c r="L5" s="5">
        <v>1</v>
      </c>
      <c r="M5" s="5">
        <v>1</v>
      </c>
      <c r="N5" s="5"/>
      <c r="O5" s="5">
        <v>1</v>
      </c>
      <c r="P5" s="5">
        <v>1</v>
      </c>
      <c r="Q5" s="5"/>
      <c r="R5" s="5">
        <v>1</v>
      </c>
      <c r="S5" s="5">
        <v>1</v>
      </c>
      <c r="T5" s="5">
        <v>1</v>
      </c>
      <c r="U5" s="5"/>
      <c r="V5" s="5">
        <v>1</v>
      </c>
      <c r="W5" s="5"/>
      <c r="X5" s="5"/>
      <c r="Y5" s="5">
        <v>1</v>
      </c>
      <c r="Z5" s="5">
        <v>1</v>
      </c>
      <c r="AA5" s="5">
        <v>1</v>
      </c>
      <c r="AB5" s="5"/>
      <c r="AC5" s="5"/>
      <c r="AD5" s="5">
        <v>1</v>
      </c>
      <c r="AE5" s="5">
        <v>1</v>
      </c>
      <c r="AF5" s="5"/>
      <c r="AG5" s="5">
        <v>1</v>
      </c>
      <c r="AH5" s="5"/>
      <c r="AI5" s="5">
        <v>1</v>
      </c>
      <c r="AJ5" s="5"/>
      <c r="AK5" s="5">
        <v>1</v>
      </c>
      <c r="AL5" s="5">
        <v>1</v>
      </c>
      <c r="AM5" s="5"/>
      <c r="AN5" s="5"/>
      <c r="AO5" s="5">
        <v>1</v>
      </c>
      <c r="AP5" s="5"/>
      <c r="AQ5" s="5"/>
      <c r="AR5" s="33">
        <f t="shared" si="0"/>
        <v>21</v>
      </c>
      <c r="AS5" s="34">
        <f t="shared" si="1"/>
        <v>3412.0775852973993</v>
      </c>
      <c r="AT5" s="33"/>
      <c r="AU5" s="33"/>
      <c r="AV5" s="3"/>
      <c r="AW5" s="3"/>
      <c r="AX5" s="3"/>
      <c r="AY5" s="3"/>
      <c r="AZ5" s="3"/>
      <c r="BA5" s="3"/>
      <c r="BB5" s="3"/>
      <c r="BC5" s="3"/>
    </row>
    <row r="6" spans="1:55" s="69" customFormat="1" x14ac:dyDescent="0.3">
      <c r="A6" s="28">
        <v>4</v>
      </c>
      <c r="B6" s="38">
        <v>29</v>
      </c>
      <c r="C6" s="9" t="s">
        <v>89</v>
      </c>
      <c r="D6" s="5">
        <v>1</v>
      </c>
      <c r="E6" s="5"/>
      <c r="F6" s="5">
        <v>1</v>
      </c>
      <c r="G6" s="5">
        <v>1</v>
      </c>
      <c r="H6" s="5"/>
      <c r="I6" s="5"/>
      <c r="J6" s="5">
        <v>1</v>
      </c>
      <c r="K6" s="5"/>
      <c r="L6" s="5">
        <v>1</v>
      </c>
      <c r="M6" s="5">
        <v>1</v>
      </c>
      <c r="N6" s="5"/>
      <c r="O6" s="5">
        <v>1</v>
      </c>
      <c r="P6" s="5">
        <v>1</v>
      </c>
      <c r="Q6" s="5">
        <v>1</v>
      </c>
      <c r="R6" s="5">
        <v>1</v>
      </c>
      <c r="S6" s="5">
        <v>1</v>
      </c>
      <c r="T6" s="5"/>
      <c r="U6" s="5"/>
      <c r="V6" s="5"/>
      <c r="W6" s="5"/>
      <c r="X6" s="5"/>
      <c r="Y6" s="5">
        <v>1</v>
      </c>
      <c r="Z6" s="5">
        <v>1</v>
      </c>
      <c r="AA6" s="5">
        <v>1</v>
      </c>
      <c r="AB6" s="5"/>
      <c r="AC6" s="5"/>
      <c r="AD6" s="5">
        <v>1</v>
      </c>
      <c r="AE6" s="5">
        <v>1</v>
      </c>
      <c r="AF6" s="5"/>
      <c r="AG6" s="5">
        <v>1</v>
      </c>
      <c r="AH6" s="5"/>
      <c r="AI6" s="5">
        <v>1</v>
      </c>
      <c r="AJ6" s="5"/>
      <c r="AK6" s="5"/>
      <c r="AL6" s="5"/>
      <c r="AM6" s="5"/>
      <c r="AN6" s="5"/>
      <c r="AO6" s="5"/>
      <c r="AP6" s="5"/>
      <c r="AQ6" s="5"/>
      <c r="AR6" s="33">
        <f t="shared" si="0"/>
        <v>18</v>
      </c>
      <c r="AS6" s="34">
        <f t="shared" si="1"/>
        <v>2776.1126730166975</v>
      </c>
      <c r="AT6" s="5"/>
      <c r="AU6" s="5"/>
      <c r="AV6" s="3"/>
      <c r="AW6" s="3"/>
      <c r="AX6" s="3"/>
      <c r="AY6" s="3"/>
      <c r="AZ6" s="3"/>
      <c r="BA6" s="3"/>
      <c r="BB6" s="3"/>
      <c r="BC6" s="3"/>
    </row>
    <row r="7" spans="1:55" s="69" customFormat="1" x14ac:dyDescent="0.3">
      <c r="A7" s="55">
        <v>1</v>
      </c>
      <c r="B7" s="56">
        <v>32</v>
      </c>
      <c r="C7" s="53" t="s">
        <v>91</v>
      </c>
      <c r="D7" s="57">
        <v>1</v>
      </c>
      <c r="E7" s="57"/>
      <c r="F7" s="57"/>
      <c r="G7" s="57"/>
      <c r="H7" s="57"/>
      <c r="I7" s="57"/>
      <c r="J7" s="57">
        <v>1</v>
      </c>
      <c r="K7" s="57"/>
      <c r="L7" s="57"/>
      <c r="M7" s="57"/>
      <c r="N7" s="57"/>
      <c r="O7" s="57"/>
      <c r="P7" s="57">
        <v>1</v>
      </c>
      <c r="Q7" s="57">
        <v>1</v>
      </c>
      <c r="R7" s="57">
        <v>1</v>
      </c>
      <c r="S7" s="57">
        <v>1</v>
      </c>
      <c r="T7" s="57"/>
      <c r="U7" s="57"/>
      <c r="V7" s="57"/>
      <c r="W7" s="57"/>
      <c r="X7" s="57"/>
      <c r="Y7" s="57"/>
      <c r="Z7" s="57">
        <v>1</v>
      </c>
      <c r="AA7" s="57">
        <v>1</v>
      </c>
      <c r="AB7" s="57"/>
      <c r="AC7" s="57"/>
      <c r="AD7" s="57"/>
      <c r="AE7" s="57"/>
      <c r="AF7" s="57"/>
      <c r="AG7" s="57"/>
      <c r="AH7" s="57"/>
      <c r="AI7" s="57"/>
      <c r="AJ7" s="57"/>
      <c r="AK7" s="57">
        <v>1</v>
      </c>
      <c r="AL7" s="57"/>
      <c r="AM7" s="57"/>
      <c r="AN7" s="57"/>
      <c r="AO7" s="57"/>
      <c r="AP7" s="57"/>
      <c r="AQ7" s="57"/>
      <c r="AR7" s="58">
        <f t="shared" si="0"/>
        <v>9</v>
      </c>
      <c r="AS7" s="59">
        <f t="shared" si="1"/>
        <v>1061.6446848644991</v>
      </c>
      <c r="AT7" s="77"/>
      <c r="AU7" s="77"/>
      <c r="AV7" s="3"/>
      <c r="AW7" s="3"/>
      <c r="AX7" s="3"/>
      <c r="AY7" s="3"/>
      <c r="AZ7" s="3"/>
      <c r="BA7" s="3"/>
      <c r="BB7" s="3"/>
      <c r="BC7" s="3"/>
    </row>
    <row r="8" spans="1:55" s="69" customFormat="1" x14ac:dyDescent="0.3">
      <c r="A8" s="55">
        <v>2</v>
      </c>
      <c r="B8" s="56">
        <v>65</v>
      </c>
      <c r="C8" s="54" t="s">
        <v>48</v>
      </c>
      <c r="D8" s="58">
        <v>1</v>
      </c>
      <c r="E8" s="58"/>
      <c r="F8" s="58"/>
      <c r="G8" s="58"/>
      <c r="H8" s="58"/>
      <c r="I8" s="58">
        <v>1</v>
      </c>
      <c r="J8" s="58">
        <v>1</v>
      </c>
      <c r="K8" s="58"/>
      <c r="L8" s="58">
        <v>1</v>
      </c>
      <c r="M8" s="58"/>
      <c r="N8" s="58"/>
      <c r="O8" s="58"/>
      <c r="P8" s="58">
        <v>1</v>
      </c>
      <c r="Q8" s="58"/>
      <c r="R8" s="58">
        <v>1</v>
      </c>
      <c r="S8" s="58">
        <v>1</v>
      </c>
      <c r="T8" s="58"/>
      <c r="U8" s="58"/>
      <c r="V8" s="58"/>
      <c r="W8" s="58"/>
      <c r="X8" s="58"/>
      <c r="Y8" s="58">
        <v>1</v>
      </c>
      <c r="Z8" s="58"/>
      <c r="AA8" s="58">
        <v>1</v>
      </c>
      <c r="AB8" s="58"/>
      <c r="AC8" s="58"/>
      <c r="AD8" s="58"/>
      <c r="AE8" s="58"/>
      <c r="AF8" s="58"/>
      <c r="AG8" s="58"/>
      <c r="AH8" s="58"/>
      <c r="AI8" s="58">
        <v>1</v>
      </c>
      <c r="AJ8" s="58"/>
      <c r="AK8" s="58">
        <v>1</v>
      </c>
      <c r="AL8" s="58">
        <v>1</v>
      </c>
      <c r="AM8" s="58"/>
      <c r="AN8" s="58"/>
      <c r="AO8" s="58"/>
      <c r="AP8" s="58"/>
      <c r="AQ8" s="58"/>
      <c r="AR8" s="58">
        <f t="shared" si="0"/>
        <v>12</v>
      </c>
      <c r="AS8" s="59">
        <f t="shared" si="1"/>
        <v>1043.0299662497805</v>
      </c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69" customFormat="1" x14ac:dyDescent="0.3">
      <c r="A9" s="63">
        <v>1</v>
      </c>
      <c r="B9" s="64">
        <v>20</v>
      </c>
      <c r="C9" s="65" t="s">
        <v>83</v>
      </c>
      <c r="D9" s="66"/>
      <c r="E9" s="66"/>
      <c r="F9" s="66"/>
      <c r="G9" s="66"/>
      <c r="H9" s="66"/>
      <c r="I9" s="66">
        <v>1</v>
      </c>
      <c r="J9" s="66">
        <v>1</v>
      </c>
      <c r="K9" s="66"/>
      <c r="L9" s="66">
        <v>1</v>
      </c>
      <c r="M9" s="66"/>
      <c r="N9" s="66"/>
      <c r="O9" s="66"/>
      <c r="P9" s="66">
        <v>1</v>
      </c>
      <c r="Q9" s="66"/>
      <c r="R9" s="66">
        <v>1</v>
      </c>
      <c r="S9" s="66">
        <v>1</v>
      </c>
      <c r="T9" s="66"/>
      <c r="U9" s="66"/>
      <c r="V9" s="66"/>
      <c r="W9" s="66"/>
      <c r="X9" s="66"/>
      <c r="Y9" s="66">
        <v>1</v>
      </c>
      <c r="Z9" s="66">
        <v>1</v>
      </c>
      <c r="AA9" s="66">
        <v>1</v>
      </c>
      <c r="AB9" s="66"/>
      <c r="AC9" s="66"/>
      <c r="AD9" s="66">
        <v>1</v>
      </c>
      <c r="AE9" s="66"/>
      <c r="AF9" s="66"/>
      <c r="AG9" s="66"/>
      <c r="AH9" s="66"/>
      <c r="AI9" s="66">
        <v>1</v>
      </c>
      <c r="AJ9" s="66"/>
      <c r="AK9" s="66">
        <v>1</v>
      </c>
      <c r="AL9" s="66"/>
      <c r="AM9" s="66"/>
      <c r="AN9" s="66"/>
      <c r="AO9" s="66"/>
      <c r="AP9" s="66"/>
      <c r="AQ9" s="66"/>
      <c r="AR9" s="67">
        <f t="shared" si="0"/>
        <v>12</v>
      </c>
      <c r="AS9" s="68">
        <f t="shared" si="1"/>
        <v>1073.1886964085106</v>
      </c>
      <c r="AT9" s="78"/>
      <c r="AU9" s="78"/>
      <c r="AV9" s="3"/>
      <c r="AW9" s="3"/>
      <c r="AX9" s="3"/>
      <c r="AY9" s="3"/>
      <c r="AZ9" s="3"/>
      <c r="BA9" s="3"/>
      <c r="BB9" s="3"/>
      <c r="BC9" s="3"/>
    </row>
    <row r="10" spans="1:55" s="69" customFormat="1" x14ac:dyDescent="0.3">
      <c r="A10" s="63">
        <v>2</v>
      </c>
      <c r="B10" s="64">
        <v>37</v>
      </c>
      <c r="C10" s="65" t="s">
        <v>198</v>
      </c>
      <c r="D10" s="67">
        <v>1</v>
      </c>
      <c r="E10" s="67"/>
      <c r="F10" s="67"/>
      <c r="G10" s="67"/>
      <c r="H10" s="67"/>
      <c r="I10" s="67">
        <v>1</v>
      </c>
      <c r="J10" s="67">
        <v>1</v>
      </c>
      <c r="K10" s="67"/>
      <c r="L10" s="67">
        <v>1</v>
      </c>
      <c r="M10" s="67"/>
      <c r="N10" s="67"/>
      <c r="O10" s="67"/>
      <c r="P10" s="67">
        <v>1</v>
      </c>
      <c r="Q10" s="67"/>
      <c r="R10" s="67">
        <v>1</v>
      </c>
      <c r="S10" s="67">
        <v>1</v>
      </c>
      <c r="T10" s="67"/>
      <c r="U10" s="67"/>
      <c r="V10" s="67"/>
      <c r="W10" s="67"/>
      <c r="X10" s="67"/>
      <c r="Y10" s="67">
        <v>1</v>
      </c>
      <c r="Z10" s="67"/>
      <c r="AA10" s="67">
        <v>1</v>
      </c>
      <c r="AB10" s="67"/>
      <c r="AC10" s="67"/>
      <c r="AD10" s="67"/>
      <c r="AE10" s="67"/>
      <c r="AF10" s="67"/>
      <c r="AG10" s="67">
        <v>1</v>
      </c>
      <c r="AH10" s="67"/>
      <c r="AI10" s="67">
        <v>1</v>
      </c>
      <c r="AJ10" s="67"/>
      <c r="AK10" s="67">
        <v>1</v>
      </c>
      <c r="AL10" s="67"/>
      <c r="AM10" s="67"/>
      <c r="AN10" s="67"/>
      <c r="AO10" s="67"/>
      <c r="AP10" s="67"/>
      <c r="AQ10" s="67"/>
      <c r="AR10" s="67">
        <f t="shared" si="0"/>
        <v>12</v>
      </c>
      <c r="AS10" s="68">
        <f t="shared" si="1"/>
        <v>1009.6966329164471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s="69" customFormat="1" x14ac:dyDescent="0.3">
      <c r="A11" s="63">
        <v>3</v>
      </c>
      <c r="B11" s="64">
        <v>55</v>
      </c>
      <c r="C11" s="65" t="s">
        <v>109</v>
      </c>
      <c r="D11" s="67">
        <v>1</v>
      </c>
      <c r="E11" s="67"/>
      <c r="F11" s="67">
        <v>1</v>
      </c>
      <c r="G11" s="67">
        <v>1</v>
      </c>
      <c r="H11" s="67"/>
      <c r="I11" s="67"/>
      <c r="J11" s="67">
        <v>1</v>
      </c>
      <c r="K11" s="67"/>
      <c r="L11" s="67"/>
      <c r="M11" s="67"/>
      <c r="N11" s="67"/>
      <c r="O11" s="67"/>
      <c r="P11" s="67">
        <v>1</v>
      </c>
      <c r="Q11" s="67"/>
      <c r="R11" s="67"/>
      <c r="S11" s="67">
        <v>1</v>
      </c>
      <c r="T11" s="67"/>
      <c r="U11" s="67"/>
      <c r="V11" s="67"/>
      <c r="W11" s="67"/>
      <c r="X11" s="67"/>
      <c r="Y11" s="67"/>
      <c r="Z11" s="67"/>
      <c r="AA11" s="67">
        <v>1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>
        <v>1</v>
      </c>
      <c r="AL11" s="67"/>
      <c r="AM11" s="67"/>
      <c r="AN11" s="67"/>
      <c r="AO11" s="67"/>
      <c r="AP11" s="67"/>
      <c r="AQ11" s="67"/>
      <c r="AR11" s="67">
        <f t="shared" si="0"/>
        <v>8</v>
      </c>
      <c r="AS11" s="68">
        <f t="shared" si="1"/>
        <v>809.9640125955915</v>
      </c>
      <c r="AT11" s="78"/>
      <c r="AU11" s="78"/>
      <c r="AV11" s="3"/>
      <c r="AW11" s="3"/>
      <c r="AX11" s="3"/>
      <c r="AY11" s="3"/>
      <c r="AZ11" s="3"/>
      <c r="BA11" s="3"/>
      <c r="BB11" s="3"/>
      <c r="BC11" s="3"/>
    </row>
    <row r="12" spans="1:55" x14ac:dyDescent="0.3">
      <c r="A12" s="63">
        <v>4</v>
      </c>
      <c r="B12" s="64">
        <v>66</v>
      </c>
      <c r="C12" s="72" t="s">
        <v>58</v>
      </c>
      <c r="D12" s="66">
        <v>1</v>
      </c>
      <c r="E12" s="66"/>
      <c r="F12" s="66"/>
      <c r="G12" s="66"/>
      <c r="H12" s="66"/>
      <c r="I12" s="66"/>
      <c r="J12" s="66">
        <v>1</v>
      </c>
      <c r="K12" s="66"/>
      <c r="L12" s="66">
        <v>1</v>
      </c>
      <c r="M12" s="66"/>
      <c r="N12" s="66"/>
      <c r="O12" s="66"/>
      <c r="P12" s="66">
        <v>1</v>
      </c>
      <c r="Q12" s="66"/>
      <c r="R12" s="66">
        <v>1</v>
      </c>
      <c r="S12" s="66">
        <v>1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>
        <v>1</v>
      </c>
      <c r="AJ12" s="66"/>
      <c r="AK12" s="66">
        <v>1</v>
      </c>
      <c r="AL12" s="66">
        <v>1</v>
      </c>
      <c r="AM12" s="66"/>
      <c r="AN12" s="66"/>
      <c r="AO12" s="66"/>
      <c r="AP12" s="66"/>
      <c r="AQ12" s="66"/>
      <c r="AR12" s="67">
        <f t="shared" si="0"/>
        <v>9</v>
      </c>
      <c r="AS12" s="68">
        <f t="shared" si="1"/>
        <v>737.47441069422496</v>
      </c>
    </row>
    <row r="13" spans="1:55" s="69" customFormat="1" x14ac:dyDescent="0.3">
      <c r="A13" s="55">
        <v>3</v>
      </c>
      <c r="B13" s="56">
        <v>51</v>
      </c>
      <c r="C13" s="53" t="s">
        <v>107</v>
      </c>
      <c r="D13" s="57"/>
      <c r="E13" s="57"/>
      <c r="F13" s="57"/>
      <c r="G13" s="57"/>
      <c r="H13" s="57"/>
      <c r="I13" s="57"/>
      <c r="J13" s="57">
        <v>1</v>
      </c>
      <c r="K13" s="57"/>
      <c r="L13" s="57">
        <v>1</v>
      </c>
      <c r="M13" s="57"/>
      <c r="N13" s="57"/>
      <c r="O13" s="57"/>
      <c r="P13" s="57">
        <v>1</v>
      </c>
      <c r="Q13" s="57"/>
      <c r="R13" s="57"/>
      <c r="S13" s="57">
        <v>1</v>
      </c>
      <c r="T13" s="57"/>
      <c r="U13" s="57"/>
      <c r="V13" s="57"/>
      <c r="W13" s="57"/>
      <c r="X13" s="57"/>
      <c r="Y13" s="57"/>
      <c r="Z13" s="57"/>
      <c r="AA13" s="57">
        <v>1</v>
      </c>
      <c r="AB13" s="57"/>
      <c r="AC13" s="57"/>
      <c r="AD13" s="57">
        <v>1</v>
      </c>
      <c r="AE13" s="57"/>
      <c r="AF13" s="57"/>
      <c r="AG13" s="57">
        <v>1</v>
      </c>
      <c r="AH13" s="57"/>
      <c r="AI13" s="57">
        <v>1</v>
      </c>
      <c r="AJ13" s="57"/>
      <c r="AK13" s="57"/>
      <c r="AL13" s="57"/>
      <c r="AM13" s="57"/>
      <c r="AN13" s="57"/>
      <c r="AO13" s="57"/>
      <c r="AP13" s="57"/>
      <c r="AQ13" s="57"/>
      <c r="AR13" s="58">
        <f t="shared" si="0"/>
        <v>8</v>
      </c>
      <c r="AS13" s="59">
        <f t="shared" si="1"/>
        <v>735.54311185890128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s="60" customFormat="1" x14ac:dyDescent="0.3">
      <c r="A14" s="63">
        <v>5</v>
      </c>
      <c r="B14" s="64">
        <v>47</v>
      </c>
      <c r="C14" s="72" t="s">
        <v>103</v>
      </c>
      <c r="D14" s="66">
        <v>1</v>
      </c>
      <c r="E14" s="66"/>
      <c r="F14" s="66"/>
      <c r="G14" s="66"/>
      <c r="H14" s="66"/>
      <c r="I14" s="66"/>
      <c r="J14" s="66">
        <v>1</v>
      </c>
      <c r="K14" s="66"/>
      <c r="L14" s="66"/>
      <c r="M14" s="66"/>
      <c r="N14" s="66"/>
      <c r="O14" s="66"/>
      <c r="P14" s="66">
        <v>1</v>
      </c>
      <c r="Q14" s="66"/>
      <c r="R14" s="66">
        <v>1</v>
      </c>
      <c r="S14" s="66">
        <v>1</v>
      </c>
      <c r="T14" s="66"/>
      <c r="U14" s="66"/>
      <c r="V14" s="66"/>
      <c r="W14" s="66"/>
      <c r="X14" s="66"/>
      <c r="Y14" s="66">
        <v>1</v>
      </c>
      <c r="Z14" s="66"/>
      <c r="AA14" s="66">
        <v>1</v>
      </c>
      <c r="AB14" s="66"/>
      <c r="AC14" s="66"/>
      <c r="AD14" s="66"/>
      <c r="AE14" s="66"/>
      <c r="AF14" s="66"/>
      <c r="AG14" s="66"/>
      <c r="AH14" s="66"/>
      <c r="AI14" s="66">
        <v>1</v>
      </c>
      <c r="AJ14" s="66"/>
      <c r="AK14" s="66">
        <v>1</v>
      </c>
      <c r="AL14" s="66"/>
      <c r="AM14" s="66"/>
      <c r="AN14" s="66"/>
      <c r="AO14" s="66"/>
      <c r="AP14" s="66"/>
      <c r="AQ14" s="66"/>
      <c r="AR14" s="67">
        <f t="shared" si="0"/>
        <v>9</v>
      </c>
      <c r="AS14" s="73">
        <f t="shared" si="1"/>
        <v>593.0299662497805</v>
      </c>
      <c r="AT14" s="4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69" customFormat="1" x14ac:dyDescent="0.3">
      <c r="A15" s="28">
        <v>5</v>
      </c>
      <c r="B15" s="38">
        <v>48</v>
      </c>
      <c r="C15" s="9" t="s">
        <v>104</v>
      </c>
      <c r="D15" s="5">
        <v>1</v>
      </c>
      <c r="E15" s="5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5"/>
      <c r="X15" s="5"/>
      <c r="Y15" s="5"/>
      <c r="Z15" s="5">
        <v>1</v>
      </c>
      <c r="AA15" s="5">
        <v>1</v>
      </c>
      <c r="AB15" s="5"/>
      <c r="AC15" s="5"/>
      <c r="AD15" s="5"/>
      <c r="AE15" s="5"/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/>
      <c r="AR15" s="33">
        <f t="shared" si="0"/>
        <v>6</v>
      </c>
      <c r="AS15" s="12">
        <f t="shared" si="1"/>
        <v>559.23141186299085</v>
      </c>
      <c r="AT15" s="4"/>
      <c r="AU15" s="3"/>
      <c r="AV15" s="3"/>
      <c r="AW15" s="3"/>
      <c r="AX15" s="3"/>
      <c r="AY15" s="3"/>
      <c r="AZ15" s="3"/>
      <c r="BA15" s="3"/>
      <c r="BB15" s="3"/>
      <c r="BC15" s="3"/>
    </row>
    <row r="16" spans="1:55" s="69" customFormat="1" x14ac:dyDescent="0.3">
      <c r="A16" s="63">
        <v>6</v>
      </c>
      <c r="B16" s="64">
        <v>19</v>
      </c>
      <c r="C16" s="72" t="s">
        <v>82</v>
      </c>
      <c r="D16" s="66">
        <v>1</v>
      </c>
      <c r="E16" s="66"/>
      <c r="F16" s="66"/>
      <c r="G16" s="66">
        <v>1</v>
      </c>
      <c r="H16" s="66"/>
      <c r="I16" s="66"/>
      <c r="J16" s="66"/>
      <c r="K16" s="66"/>
      <c r="L16" s="66"/>
      <c r="M16" s="66"/>
      <c r="N16" s="66"/>
      <c r="O16" s="66"/>
      <c r="P16" s="66">
        <v>1</v>
      </c>
      <c r="Q16" s="66"/>
      <c r="R16" s="66">
        <v>1</v>
      </c>
      <c r="S16" s="66"/>
      <c r="T16" s="66"/>
      <c r="U16" s="66"/>
      <c r="V16" s="66"/>
      <c r="W16" s="66"/>
      <c r="X16" s="66"/>
      <c r="Y16" s="66"/>
      <c r="Z16" s="66"/>
      <c r="AA16" s="66">
        <v>1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1</v>
      </c>
      <c r="AL16" s="66"/>
      <c r="AM16" s="66"/>
      <c r="AN16" s="66"/>
      <c r="AO16" s="66"/>
      <c r="AP16" s="66"/>
      <c r="AQ16" s="66"/>
      <c r="AR16" s="67">
        <f t="shared" si="0"/>
        <v>6</v>
      </c>
      <c r="AS16" s="73">
        <f t="shared" si="1"/>
        <v>489.23288613691091</v>
      </c>
      <c r="AT16" s="3"/>
      <c r="AU16" s="78"/>
      <c r="AV16" s="3"/>
      <c r="AW16" s="3"/>
      <c r="AX16" s="3"/>
      <c r="AY16" s="3"/>
      <c r="AZ16" s="3"/>
      <c r="BA16" s="3"/>
      <c r="BB16" s="3"/>
      <c r="BC16" s="3"/>
    </row>
    <row r="17" spans="1:55" s="69" customFormat="1" x14ac:dyDescent="0.3">
      <c r="A17" s="28">
        <v>6</v>
      </c>
      <c r="B17" s="38">
        <v>12</v>
      </c>
      <c r="C17" s="9" t="s">
        <v>76</v>
      </c>
      <c r="D17" s="5">
        <v>1</v>
      </c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5"/>
      <c r="P17" s="5"/>
      <c r="Q17" s="5"/>
      <c r="R17" s="5">
        <v>1</v>
      </c>
      <c r="S17" s="5">
        <v>1</v>
      </c>
      <c r="T17" s="5"/>
      <c r="U17" s="5"/>
      <c r="V17" s="5"/>
      <c r="W17" s="5"/>
      <c r="X17" s="5"/>
      <c r="Y17" s="5">
        <v>1</v>
      </c>
      <c r="Z17" s="5"/>
      <c r="AA17" s="5"/>
      <c r="AB17" s="5"/>
      <c r="AC17" s="5"/>
      <c r="AD17" s="5"/>
      <c r="AE17" s="5"/>
      <c r="AF17" s="5"/>
      <c r="AG17" s="5"/>
      <c r="AH17" s="5"/>
      <c r="AI17" s="5">
        <v>1</v>
      </c>
      <c r="AJ17" s="5"/>
      <c r="AK17" s="5">
        <v>1</v>
      </c>
      <c r="AL17" s="5"/>
      <c r="AM17" s="5"/>
      <c r="AN17" s="5"/>
      <c r="AO17" s="5"/>
      <c r="AP17" s="5"/>
      <c r="AQ17" s="5"/>
      <c r="AR17" s="33">
        <f t="shared" si="0"/>
        <v>7</v>
      </c>
      <c r="AS17" s="12">
        <f t="shared" si="1"/>
        <v>477.21800043781468</v>
      </c>
      <c r="AT17" s="78"/>
      <c r="AU17" s="78"/>
      <c r="AV17" s="3"/>
      <c r="AW17" s="3"/>
      <c r="AX17" s="3"/>
      <c r="AY17" s="3"/>
      <c r="AZ17" s="3"/>
      <c r="BA17" s="3"/>
      <c r="BB17" s="3"/>
      <c r="BC17" s="3"/>
    </row>
    <row r="18" spans="1:55" s="69" customFormat="1" x14ac:dyDescent="0.3">
      <c r="A18" s="63">
        <v>7</v>
      </c>
      <c r="B18" s="64">
        <v>33</v>
      </c>
      <c r="C18" s="72" t="s">
        <v>92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v>1</v>
      </c>
      <c r="S18" s="66">
        <v>1</v>
      </c>
      <c r="T18" s="66"/>
      <c r="U18" s="66"/>
      <c r="V18" s="66"/>
      <c r="W18" s="66"/>
      <c r="X18" s="66"/>
      <c r="Y18" s="66">
        <v>1</v>
      </c>
      <c r="Z18" s="66"/>
      <c r="AA18" s="66">
        <v>1</v>
      </c>
      <c r="AB18" s="66"/>
      <c r="AC18" s="66"/>
      <c r="AD18" s="66"/>
      <c r="AE18" s="66"/>
      <c r="AF18" s="66"/>
      <c r="AG18" s="66"/>
      <c r="AH18" s="66"/>
      <c r="AI18" s="66">
        <v>1</v>
      </c>
      <c r="AJ18" s="66"/>
      <c r="AK18" s="66">
        <v>1</v>
      </c>
      <c r="AL18" s="66"/>
      <c r="AM18" s="66"/>
      <c r="AN18" s="66"/>
      <c r="AO18" s="66"/>
      <c r="AP18" s="66"/>
      <c r="AQ18" s="66"/>
      <c r="AR18" s="67">
        <f t="shared" si="0"/>
        <v>6</v>
      </c>
      <c r="AS18" s="73">
        <f t="shared" si="1"/>
        <v>393.88466710448131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3">
      <c r="A19" s="63">
        <v>8</v>
      </c>
      <c r="B19" s="64">
        <v>52</v>
      </c>
      <c r="C19" s="72" t="s">
        <v>108</v>
      </c>
      <c r="D19" s="66">
        <v>1</v>
      </c>
      <c r="E19" s="66"/>
      <c r="F19" s="66"/>
      <c r="G19" s="66"/>
      <c r="H19" s="66"/>
      <c r="I19" s="66"/>
      <c r="J19" s="66">
        <v>1</v>
      </c>
      <c r="K19" s="66"/>
      <c r="L19" s="66"/>
      <c r="M19" s="66"/>
      <c r="N19" s="66"/>
      <c r="O19" s="66"/>
      <c r="P19" s="66">
        <v>1</v>
      </c>
      <c r="Q19" s="66"/>
      <c r="R19" s="66">
        <v>1</v>
      </c>
      <c r="S19" s="66">
        <v>1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>
        <v>1</v>
      </c>
      <c r="AL19" s="66"/>
      <c r="AM19" s="66"/>
      <c r="AN19" s="66"/>
      <c r="AO19" s="66"/>
      <c r="AP19" s="66"/>
      <c r="AQ19" s="66"/>
      <c r="AR19" s="67">
        <f t="shared" si="0"/>
        <v>6</v>
      </c>
      <c r="AS19" s="73">
        <f t="shared" si="1"/>
        <v>363.23198645180071</v>
      </c>
    </row>
    <row r="20" spans="1:55" s="69" customFormat="1" x14ac:dyDescent="0.3">
      <c r="A20" s="63">
        <v>9</v>
      </c>
      <c r="B20" s="64">
        <v>26</v>
      </c>
      <c r="C20" s="72" t="s">
        <v>88</v>
      </c>
      <c r="D20" s="66"/>
      <c r="E20" s="66"/>
      <c r="F20" s="66"/>
      <c r="G20" s="66"/>
      <c r="H20" s="66"/>
      <c r="I20" s="66"/>
      <c r="J20" s="66"/>
      <c r="K20" s="66"/>
      <c r="L20" s="66">
        <v>1</v>
      </c>
      <c r="M20" s="66"/>
      <c r="N20" s="66"/>
      <c r="O20" s="66"/>
      <c r="P20" s="66"/>
      <c r="Q20" s="66"/>
      <c r="R20" s="66">
        <v>1</v>
      </c>
      <c r="S20" s="66"/>
      <c r="T20" s="66"/>
      <c r="U20" s="66"/>
      <c r="V20" s="66"/>
      <c r="W20" s="66"/>
      <c r="X20" s="66"/>
      <c r="Y20" s="66">
        <v>1</v>
      </c>
      <c r="Z20" s="66"/>
      <c r="AA20" s="66">
        <v>1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>
        <v>1</v>
      </c>
      <c r="AL20" s="66"/>
      <c r="AM20" s="66"/>
      <c r="AN20" s="66"/>
      <c r="AO20" s="66"/>
      <c r="AP20" s="66"/>
      <c r="AQ20" s="66"/>
      <c r="AR20" s="67">
        <f t="shared" si="0"/>
        <v>5</v>
      </c>
      <c r="AS20" s="73">
        <f t="shared" si="1"/>
        <v>333.67733058135536</v>
      </c>
      <c r="AT20" s="4"/>
      <c r="AU20" s="4"/>
      <c r="AV20" s="3"/>
      <c r="AW20" s="3"/>
      <c r="AX20" s="3"/>
      <c r="AY20" s="3"/>
      <c r="AZ20" s="3"/>
      <c r="BA20" s="3"/>
      <c r="BB20" s="3"/>
      <c r="BC20" s="3"/>
    </row>
    <row r="21" spans="1:55" x14ac:dyDescent="0.3">
      <c r="A21" s="63">
        <v>10</v>
      </c>
      <c r="B21" s="64">
        <v>8</v>
      </c>
      <c r="C21" s="72" t="s">
        <v>67</v>
      </c>
      <c r="D21" s="66"/>
      <c r="E21" s="66"/>
      <c r="F21" s="66"/>
      <c r="G21" s="66"/>
      <c r="H21" s="66"/>
      <c r="I21" s="66"/>
      <c r="J21" s="66"/>
      <c r="K21" s="66"/>
      <c r="L21" s="66">
        <v>1</v>
      </c>
      <c r="M21" s="66"/>
      <c r="N21" s="66"/>
      <c r="O21" s="66"/>
      <c r="P21" s="66"/>
      <c r="Q21" s="66"/>
      <c r="R21" s="66">
        <v>1</v>
      </c>
      <c r="S21" s="66">
        <v>1</v>
      </c>
      <c r="T21" s="66"/>
      <c r="U21" s="66"/>
      <c r="V21" s="66"/>
      <c r="W21" s="66"/>
      <c r="X21" s="66"/>
      <c r="Y21" s="66">
        <v>1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>
        <v>1</v>
      </c>
      <c r="AL21" s="66"/>
      <c r="AM21" s="66"/>
      <c r="AN21" s="66"/>
      <c r="AO21" s="66"/>
      <c r="AP21" s="66"/>
      <c r="AQ21" s="66"/>
      <c r="AR21" s="67">
        <f t="shared" si="0"/>
        <v>5</v>
      </c>
      <c r="AS21" s="73">
        <f t="shared" si="1"/>
        <v>330.7533539731682</v>
      </c>
      <c r="AT21" s="79"/>
      <c r="AU21" s="79"/>
    </row>
    <row r="22" spans="1:55" s="60" customFormat="1" x14ac:dyDescent="0.3">
      <c r="A22" s="63">
        <v>11</v>
      </c>
      <c r="B22" s="64">
        <v>62</v>
      </c>
      <c r="C22" s="72" t="s">
        <v>112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>
        <v>1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>
        <v>1</v>
      </c>
      <c r="AB22" s="66"/>
      <c r="AC22" s="66"/>
      <c r="AD22" s="66">
        <v>1</v>
      </c>
      <c r="AE22" s="66"/>
      <c r="AF22" s="66"/>
      <c r="AG22" s="66"/>
      <c r="AH22" s="66"/>
      <c r="AI22" s="66"/>
      <c r="AJ22" s="66"/>
      <c r="AK22" s="66">
        <v>1</v>
      </c>
      <c r="AL22" s="66"/>
      <c r="AM22" s="66"/>
      <c r="AN22" s="66"/>
      <c r="AO22" s="66"/>
      <c r="AP22" s="66"/>
      <c r="AQ22" s="66"/>
      <c r="AR22" s="67">
        <f t="shared" si="0"/>
        <v>4</v>
      </c>
      <c r="AS22" s="73">
        <f t="shared" si="1"/>
        <v>317.7109440267335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69" customFormat="1" x14ac:dyDescent="0.3">
      <c r="A23" s="63">
        <v>12</v>
      </c>
      <c r="B23" s="64">
        <v>13</v>
      </c>
      <c r="C23" s="72" t="s">
        <v>77</v>
      </c>
      <c r="D23" s="66">
        <v>1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v>1</v>
      </c>
      <c r="S23" s="66">
        <v>1</v>
      </c>
      <c r="T23" s="66"/>
      <c r="U23" s="66"/>
      <c r="V23" s="66"/>
      <c r="W23" s="66"/>
      <c r="X23" s="66"/>
      <c r="Y23" s="66"/>
      <c r="Z23" s="66"/>
      <c r="AA23" s="66">
        <v>1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>
        <v>1</v>
      </c>
      <c r="AL23" s="66"/>
      <c r="AM23" s="66"/>
      <c r="AN23" s="66"/>
      <c r="AO23" s="66"/>
      <c r="AP23" s="66"/>
      <c r="AQ23" s="66"/>
      <c r="AR23" s="67">
        <f t="shared" si="0"/>
        <v>5</v>
      </c>
      <c r="AS23" s="73">
        <f t="shared" si="1"/>
        <v>275.19779841761266</v>
      </c>
      <c r="AT23" s="79"/>
      <c r="AU23" s="79"/>
      <c r="AV23" s="3"/>
      <c r="AW23" s="3"/>
      <c r="AX23" s="3"/>
      <c r="AY23" s="3"/>
      <c r="AZ23" s="3"/>
      <c r="BA23" s="3"/>
      <c r="BB23" s="3"/>
      <c r="BC23" s="3"/>
    </row>
    <row r="24" spans="1:55" s="69" customFormat="1" x14ac:dyDescent="0.3">
      <c r="A24" s="63">
        <v>13</v>
      </c>
      <c r="B24" s="64">
        <v>17</v>
      </c>
      <c r="C24" s="72" t="s">
        <v>80</v>
      </c>
      <c r="D24" s="66">
        <v>1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>
        <v>1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>
        <v>1</v>
      </c>
      <c r="AL24" s="66"/>
      <c r="AM24" s="66"/>
      <c r="AN24" s="66"/>
      <c r="AO24" s="66"/>
      <c r="AP24" s="66"/>
      <c r="AQ24" s="66"/>
      <c r="AR24" s="67">
        <f t="shared" si="0"/>
        <v>3</v>
      </c>
      <c r="AS24" s="73">
        <f t="shared" si="1"/>
        <v>163.74269005847952</v>
      </c>
      <c r="AT24" s="4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3">
      <c r="A25" s="63">
        <v>14</v>
      </c>
      <c r="B25" s="64">
        <v>18</v>
      </c>
      <c r="C25" s="72" t="s">
        <v>81</v>
      </c>
      <c r="D25" s="66">
        <v>1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>
        <v>1</v>
      </c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>
        <f t="shared" si="0"/>
        <v>2</v>
      </c>
      <c r="AS25" s="73">
        <f t="shared" si="1"/>
        <v>108.18713450292398</v>
      </c>
      <c r="AT25" s="79"/>
      <c r="AU25" s="79"/>
    </row>
    <row r="26" spans="1:55" x14ac:dyDescent="0.3">
      <c r="A26" s="63">
        <v>15</v>
      </c>
      <c r="B26" s="64">
        <v>27</v>
      </c>
      <c r="C26" s="72" t="s">
        <v>54</v>
      </c>
      <c r="D26" s="66">
        <v>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>
        <f t="shared" si="0"/>
        <v>1</v>
      </c>
      <c r="AS26" s="73">
        <f t="shared" si="1"/>
        <v>55.555555555555557</v>
      </c>
    </row>
    <row r="27" spans="1:55" s="69" customFormat="1" x14ac:dyDescent="0.3">
      <c r="A27" s="63">
        <f>IF(AS27=AS26,A26,B27)</f>
        <v>0</v>
      </c>
      <c r="B27" s="64"/>
      <c r="C27" s="72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7">
        <f t="shared" si="0"/>
        <v>0</v>
      </c>
      <c r="AS27" s="73">
        <f t="shared" si="1"/>
        <v>0</v>
      </c>
      <c r="AT27" s="79"/>
      <c r="AU27" s="79"/>
      <c r="AV27" s="3"/>
      <c r="AW27" s="3"/>
      <c r="AX27" s="3"/>
      <c r="AY27" s="3"/>
      <c r="AZ27" s="3"/>
      <c r="BA27" s="3"/>
      <c r="BB27" s="3"/>
      <c r="BC27" s="3"/>
    </row>
    <row r="28" spans="1:55" s="60" customFormat="1" x14ac:dyDescent="0.3">
      <c r="A28" s="63">
        <v>16</v>
      </c>
      <c r="B28" s="64">
        <v>30</v>
      </c>
      <c r="C28" s="72" t="s">
        <v>90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9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>
        <f t="shared" si="0"/>
        <v>0</v>
      </c>
      <c r="AS28" s="73">
        <f t="shared" si="1"/>
        <v>0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s="69" customFormat="1" x14ac:dyDescent="0.3">
      <c r="A29" s="63">
        <v>16</v>
      </c>
      <c r="B29" s="64">
        <v>35</v>
      </c>
      <c r="C29" s="72" t="s">
        <v>94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>
        <f t="shared" si="0"/>
        <v>0</v>
      </c>
      <c r="AS29" s="73">
        <f t="shared" si="1"/>
        <v>0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3">
      <c r="A30" s="28"/>
      <c r="B30" s="38"/>
      <c r="C30" s="66" t="s">
        <v>44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33">
        <f t="shared" si="0"/>
        <v>0</v>
      </c>
      <c r="AS30" s="12">
        <f t="shared" si="1"/>
        <v>0</v>
      </c>
    </row>
    <row r="31" spans="1:55" x14ac:dyDescent="0.3">
      <c r="A31" s="28"/>
      <c r="B31" s="38"/>
      <c r="C31" s="53" t="s">
        <v>45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33">
        <f t="shared" si="0"/>
        <v>0</v>
      </c>
      <c r="AS31" s="12">
        <f t="shared" si="1"/>
        <v>0</v>
      </c>
    </row>
    <row r="32" spans="1:55" x14ac:dyDescent="0.3">
      <c r="A32" s="28"/>
      <c r="B32" s="38"/>
      <c r="C32" s="3" t="s">
        <v>123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>
        <f t="shared" si="0"/>
        <v>0</v>
      </c>
      <c r="AS32" s="12">
        <f t="shared" si="1"/>
        <v>0</v>
      </c>
      <c r="AT32" s="4"/>
      <c r="AU32" s="4"/>
    </row>
    <row r="33" spans="1:47" x14ac:dyDescent="0.3">
      <c r="A33" s="28"/>
      <c r="B33" s="38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>
        <f t="shared" si="0"/>
        <v>0</v>
      </c>
      <c r="AS33" s="12">
        <f t="shared" si="1"/>
        <v>0</v>
      </c>
    </row>
    <row r="34" spans="1:47" x14ac:dyDescent="0.3">
      <c r="A34" s="28"/>
      <c r="B34" s="38"/>
      <c r="C34" s="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>
        <f t="shared" si="0"/>
        <v>0</v>
      </c>
      <c r="AS34" s="12">
        <f t="shared" si="1"/>
        <v>0</v>
      </c>
    </row>
    <row r="35" spans="1:47" x14ac:dyDescent="0.3">
      <c r="A35" s="28"/>
      <c r="B35" s="38"/>
      <c r="C35" s="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>
        <f t="shared" ref="AR35:AR66" si="2">SUM(D35:AQ35)</f>
        <v>0</v>
      </c>
      <c r="AS35" s="12">
        <f t="shared" ref="AS35:AS66" si="3">SUMPRODUCT(D35:AQ35,$D$74:$AQ$74)</f>
        <v>0</v>
      </c>
    </row>
    <row r="36" spans="1:47" x14ac:dyDescent="0.3">
      <c r="A36" s="28"/>
      <c r="B36" s="38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>
        <f t="shared" si="2"/>
        <v>0</v>
      </c>
      <c r="AS36" s="12">
        <f t="shared" si="3"/>
        <v>0</v>
      </c>
      <c r="AT36" s="4"/>
    </row>
    <row r="37" spans="1:47" x14ac:dyDescent="0.3">
      <c r="A37" s="28"/>
      <c r="B37" s="38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>
        <f t="shared" si="2"/>
        <v>0</v>
      </c>
      <c r="AS37" s="12">
        <f t="shared" si="3"/>
        <v>0</v>
      </c>
      <c r="AT37" s="4"/>
    </row>
    <row r="38" spans="1:47" x14ac:dyDescent="0.3">
      <c r="A38" s="28"/>
      <c r="B38" s="38"/>
      <c r="C38" s="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>
        <f t="shared" si="2"/>
        <v>0</v>
      </c>
      <c r="AS38" s="12">
        <f t="shared" si="3"/>
        <v>0</v>
      </c>
    </row>
    <row r="39" spans="1:47" x14ac:dyDescent="0.3">
      <c r="A39" s="28"/>
      <c r="B39" s="3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>
        <f t="shared" si="2"/>
        <v>0</v>
      </c>
      <c r="AS39" s="12">
        <f t="shared" si="3"/>
        <v>0</v>
      </c>
    </row>
    <row r="40" spans="1:47" x14ac:dyDescent="0.3">
      <c r="A40" s="28"/>
      <c r="B40" s="38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>
        <f t="shared" si="2"/>
        <v>0</v>
      </c>
      <c r="AS40" s="12">
        <f t="shared" si="3"/>
        <v>0</v>
      </c>
      <c r="AT40" s="4"/>
    </row>
    <row r="41" spans="1:47" x14ac:dyDescent="0.3">
      <c r="A41" s="28"/>
      <c r="B41" s="3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>
        <f t="shared" si="2"/>
        <v>0</v>
      </c>
      <c r="AS41" s="12">
        <f t="shared" si="3"/>
        <v>0</v>
      </c>
      <c r="AT41" s="4"/>
    </row>
    <row r="42" spans="1:47" x14ac:dyDescent="0.3">
      <c r="A42" s="28"/>
      <c r="B42" s="3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>
        <f t="shared" si="2"/>
        <v>0</v>
      </c>
      <c r="AS42" s="12">
        <f t="shared" si="3"/>
        <v>0</v>
      </c>
      <c r="AT42" s="4"/>
    </row>
    <row r="43" spans="1:47" x14ac:dyDescent="0.3">
      <c r="A43" s="28"/>
      <c r="B43" s="3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>
        <f t="shared" si="2"/>
        <v>0</v>
      </c>
      <c r="AS43" s="12">
        <f t="shared" si="3"/>
        <v>0</v>
      </c>
      <c r="AT43" s="4"/>
      <c r="AU43" s="4"/>
    </row>
    <row r="44" spans="1:47" x14ac:dyDescent="0.3">
      <c r="A44" s="28"/>
      <c r="B44" s="3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>
        <f t="shared" si="2"/>
        <v>0</v>
      </c>
      <c r="AS44" s="12">
        <f t="shared" si="3"/>
        <v>0</v>
      </c>
      <c r="AT44" s="8"/>
      <c r="AU44" s="8"/>
    </row>
    <row r="45" spans="1:47" x14ac:dyDescent="0.3">
      <c r="A45" s="28"/>
      <c r="B45" s="38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>
        <f t="shared" si="2"/>
        <v>0</v>
      </c>
      <c r="AS45" s="12">
        <f t="shared" si="3"/>
        <v>0</v>
      </c>
    </row>
    <row r="46" spans="1:47" x14ac:dyDescent="0.3">
      <c r="A46" s="28"/>
      <c r="B46" s="38"/>
      <c r="C46" s="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>
        <f t="shared" si="2"/>
        <v>0</v>
      </c>
      <c r="AS46" s="12">
        <f t="shared" si="3"/>
        <v>0</v>
      </c>
    </row>
    <row r="47" spans="1:47" x14ac:dyDescent="0.3">
      <c r="A47" s="28"/>
      <c r="B47" s="38"/>
      <c r="C47" s="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>
        <f t="shared" si="2"/>
        <v>0</v>
      </c>
      <c r="AS47" s="12">
        <f t="shared" si="3"/>
        <v>0</v>
      </c>
      <c r="AT47" s="4"/>
    </row>
    <row r="48" spans="1:47" x14ac:dyDescent="0.3">
      <c r="A48" s="28"/>
      <c r="B48" s="38"/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>
        <f t="shared" si="2"/>
        <v>0</v>
      </c>
      <c r="AS48" s="12">
        <f t="shared" si="3"/>
        <v>0</v>
      </c>
      <c r="AT48" s="4"/>
    </row>
    <row r="49" spans="1:47" x14ac:dyDescent="0.3">
      <c r="A49" s="28"/>
      <c r="B49" s="38"/>
      <c r="C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>
        <f t="shared" si="2"/>
        <v>0</v>
      </c>
      <c r="AS49" s="12">
        <f t="shared" si="3"/>
        <v>0</v>
      </c>
      <c r="AT49" s="4"/>
    </row>
    <row r="50" spans="1:47" x14ac:dyDescent="0.3">
      <c r="A50" s="28"/>
      <c r="B50" s="38"/>
      <c r="C50" s="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>
        <f t="shared" si="2"/>
        <v>0</v>
      </c>
      <c r="AS50" s="12">
        <f t="shared" si="3"/>
        <v>0</v>
      </c>
      <c r="AT50" s="4"/>
      <c r="AU50" s="4"/>
    </row>
    <row r="51" spans="1:47" x14ac:dyDescent="0.3">
      <c r="A51" s="28"/>
      <c r="B51" s="38"/>
      <c r="C51" s="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>
        <f t="shared" si="2"/>
        <v>0</v>
      </c>
      <c r="AS51" s="12">
        <f t="shared" si="3"/>
        <v>0</v>
      </c>
      <c r="AT51" s="8"/>
      <c r="AU51" s="8"/>
    </row>
    <row r="52" spans="1:47" x14ac:dyDescent="0.3">
      <c r="A52" s="28"/>
      <c r="B52" s="38"/>
      <c r="C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>
        <f t="shared" si="2"/>
        <v>0</v>
      </c>
      <c r="AS52" s="12">
        <f t="shared" si="3"/>
        <v>0</v>
      </c>
    </row>
    <row r="53" spans="1:47" x14ac:dyDescent="0.3">
      <c r="A53" s="28"/>
      <c r="B53" s="38"/>
      <c r="C53" s="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>
        <f t="shared" si="2"/>
        <v>0</v>
      </c>
      <c r="AS53" s="12">
        <f t="shared" si="3"/>
        <v>0</v>
      </c>
    </row>
    <row r="54" spans="1:47" x14ac:dyDescent="0.3">
      <c r="A54" s="28"/>
      <c r="B54" s="38"/>
      <c r="C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>
        <f t="shared" si="2"/>
        <v>0</v>
      </c>
      <c r="AS54" s="12">
        <f t="shared" si="3"/>
        <v>0</v>
      </c>
      <c r="AT54" s="4"/>
    </row>
    <row r="55" spans="1:47" x14ac:dyDescent="0.3">
      <c r="A55" s="28"/>
      <c r="B55" s="38"/>
      <c r="C55" s="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>
        <f t="shared" si="2"/>
        <v>0</v>
      </c>
      <c r="AS55" s="12">
        <f t="shared" si="3"/>
        <v>0</v>
      </c>
    </row>
    <row r="56" spans="1:47" hidden="1" x14ac:dyDescent="0.3">
      <c r="A56" s="28">
        <f t="shared" ref="A56:A72" si="4">IF(AS56=AS55,A55,B56)</f>
        <v>0</v>
      </c>
      <c r="B56" s="38">
        <v>47</v>
      </c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>
        <f t="shared" si="2"/>
        <v>0</v>
      </c>
      <c r="AS56" s="12">
        <f t="shared" si="3"/>
        <v>0</v>
      </c>
      <c r="AT56" s="4"/>
    </row>
    <row r="57" spans="1:47" hidden="1" x14ac:dyDescent="0.3">
      <c r="A57" s="28">
        <f t="shared" si="4"/>
        <v>0</v>
      </c>
      <c r="B57" s="38">
        <v>48</v>
      </c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>
        <f t="shared" si="2"/>
        <v>0</v>
      </c>
      <c r="AS57" s="12">
        <f t="shared" si="3"/>
        <v>0</v>
      </c>
      <c r="AT57" s="4"/>
    </row>
    <row r="58" spans="1:47" hidden="1" x14ac:dyDescent="0.3">
      <c r="A58" s="28">
        <f t="shared" si="4"/>
        <v>0</v>
      </c>
      <c r="B58" s="38">
        <v>49</v>
      </c>
      <c r="C58" s="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>
        <f t="shared" si="2"/>
        <v>0</v>
      </c>
      <c r="AS58" s="12">
        <f t="shared" si="3"/>
        <v>0</v>
      </c>
    </row>
    <row r="59" spans="1:47" hidden="1" x14ac:dyDescent="0.3">
      <c r="A59" s="28">
        <f t="shared" si="4"/>
        <v>0</v>
      </c>
      <c r="B59" s="38">
        <v>50</v>
      </c>
      <c r="C59" s="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>
        <f t="shared" si="2"/>
        <v>0</v>
      </c>
      <c r="AS59" s="12">
        <f t="shared" si="3"/>
        <v>0</v>
      </c>
      <c r="AT59" s="8"/>
      <c r="AU59" s="8"/>
    </row>
    <row r="60" spans="1:47" hidden="1" x14ac:dyDescent="0.3">
      <c r="A60" s="28">
        <f t="shared" si="4"/>
        <v>0</v>
      </c>
      <c r="B60" s="38">
        <v>51</v>
      </c>
      <c r="C60" s="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>
        <f t="shared" si="2"/>
        <v>0</v>
      </c>
      <c r="AS60" s="12">
        <f t="shared" si="3"/>
        <v>0</v>
      </c>
      <c r="AT60" s="4"/>
    </row>
    <row r="61" spans="1:47" hidden="1" x14ac:dyDescent="0.3">
      <c r="A61" s="28">
        <f t="shared" si="4"/>
        <v>0</v>
      </c>
      <c r="B61" s="38">
        <v>52</v>
      </c>
      <c r="C61" s="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>
        <f t="shared" si="2"/>
        <v>0</v>
      </c>
      <c r="AS61" s="12">
        <f t="shared" si="3"/>
        <v>0</v>
      </c>
    </row>
    <row r="62" spans="1:47" hidden="1" x14ac:dyDescent="0.3">
      <c r="A62" s="28">
        <f t="shared" si="4"/>
        <v>0</v>
      </c>
      <c r="B62" s="38">
        <v>53</v>
      </c>
      <c r="C62" s="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>
        <f t="shared" si="2"/>
        <v>0</v>
      </c>
      <c r="AS62" s="12">
        <f t="shared" si="3"/>
        <v>0</v>
      </c>
    </row>
    <row r="63" spans="1:47" hidden="1" x14ac:dyDescent="0.3">
      <c r="A63" s="28">
        <f t="shared" si="4"/>
        <v>0</v>
      </c>
      <c r="B63" s="38">
        <v>54</v>
      </c>
      <c r="C63" s="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>
        <f t="shared" si="2"/>
        <v>0</v>
      </c>
      <c r="AS63" s="12">
        <f t="shared" si="3"/>
        <v>0</v>
      </c>
      <c r="AT63" s="4"/>
    </row>
    <row r="64" spans="1:47" hidden="1" x14ac:dyDescent="0.3">
      <c r="A64" s="28">
        <f t="shared" si="4"/>
        <v>0</v>
      </c>
      <c r="B64" s="38">
        <v>55</v>
      </c>
      <c r="C64" s="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>
        <f t="shared" si="2"/>
        <v>0</v>
      </c>
      <c r="AS64" s="12">
        <f t="shared" si="3"/>
        <v>0</v>
      </c>
      <c r="AT64" s="8"/>
      <c r="AU64" s="8"/>
    </row>
    <row r="65" spans="1:47" hidden="1" x14ac:dyDescent="0.3">
      <c r="A65" s="28">
        <f t="shared" si="4"/>
        <v>0</v>
      </c>
      <c r="B65" s="38">
        <v>56</v>
      </c>
      <c r="C65" s="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>
        <f t="shared" si="2"/>
        <v>0</v>
      </c>
      <c r="AS65" s="12">
        <f t="shared" si="3"/>
        <v>0</v>
      </c>
      <c r="AT65" s="4"/>
    </row>
    <row r="66" spans="1:47" hidden="1" x14ac:dyDescent="0.3">
      <c r="A66" s="28">
        <f t="shared" si="4"/>
        <v>0</v>
      </c>
      <c r="B66" s="38">
        <v>57</v>
      </c>
      <c r="C66" s="9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>
        <f t="shared" si="2"/>
        <v>0</v>
      </c>
      <c r="AS66" s="12">
        <f t="shared" si="3"/>
        <v>0</v>
      </c>
    </row>
    <row r="67" spans="1:47" hidden="1" x14ac:dyDescent="0.3">
      <c r="A67" s="28">
        <f t="shared" si="4"/>
        <v>0</v>
      </c>
      <c r="B67" s="38">
        <v>58</v>
      </c>
      <c r="C67" s="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>
        <f t="shared" ref="AR67:AR72" si="5">SUM(D67:AQ67)</f>
        <v>0</v>
      </c>
      <c r="AS67" s="12">
        <f t="shared" ref="AS67:AS72" si="6">SUMPRODUCT(D67:AQ67,$D$74:$AQ$74)</f>
        <v>0</v>
      </c>
      <c r="AT67" s="4"/>
    </row>
    <row r="68" spans="1:47" hidden="1" x14ac:dyDescent="0.3">
      <c r="A68" s="28">
        <f t="shared" si="4"/>
        <v>0</v>
      </c>
      <c r="B68" s="38">
        <v>59</v>
      </c>
      <c r="C68" s="9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>
        <f t="shared" si="5"/>
        <v>0</v>
      </c>
      <c r="AS68" s="12">
        <f t="shared" si="6"/>
        <v>0</v>
      </c>
      <c r="AT68" s="4"/>
    </row>
    <row r="69" spans="1:47" hidden="1" x14ac:dyDescent="0.3">
      <c r="A69" s="28">
        <f t="shared" si="4"/>
        <v>0</v>
      </c>
      <c r="B69" s="38">
        <v>60</v>
      </c>
      <c r="C69" s="1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>
        <f t="shared" si="5"/>
        <v>0</v>
      </c>
      <c r="AS69" s="12">
        <f t="shared" si="6"/>
        <v>0</v>
      </c>
      <c r="AT69" s="4"/>
    </row>
    <row r="70" spans="1:47" hidden="1" x14ac:dyDescent="0.3">
      <c r="A70" s="28">
        <f t="shared" si="4"/>
        <v>0</v>
      </c>
      <c r="B70" s="38">
        <v>61</v>
      </c>
      <c r="C70" s="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>
        <f t="shared" si="5"/>
        <v>0</v>
      </c>
      <c r="AS70" s="12">
        <f t="shared" si="6"/>
        <v>0</v>
      </c>
      <c r="AT70" s="4"/>
      <c r="AU70" s="4"/>
    </row>
    <row r="71" spans="1:47" hidden="1" x14ac:dyDescent="0.3">
      <c r="A71" s="28">
        <f t="shared" si="4"/>
        <v>0</v>
      </c>
      <c r="B71" s="38">
        <v>62</v>
      </c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>
        <f t="shared" si="5"/>
        <v>0</v>
      </c>
      <c r="AS71" s="12">
        <f t="shared" si="6"/>
        <v>0</v>
      </c>
      <c r="AT71" s="4"/>
    </row>
    <row r="72" spans="1:47" hidden="1" x14ac:dyDescent="0.3">
      <c r="A72" s="28">
        <f t="shared" si="4"/>
        <v>0</v>
      </c>
      <c r="B72" s="38">
        <v>63</v>
      </c>
      <c r="C72" s="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>
        <f t="shared" si="5"/>
        <v>0</v>
      </c>
      <c r="AS72" s="12">
        <f t="shared" si="6"/>
        <v>0</v>
      </c>
    </row>
    <row r="73" spans="1:47" x14ac:dyDescent="0.3">
      <c r="B73" s="10"/>
      <c r="C73" s="41" t="s">
        <v>41</v>
      </c>
      <c r="D73" s="5">
        <f t="shared" ref="D73:AR73" si="7">SUM(D3:D72)</f>
        <v>18</v>
      </c>
      <c r="E73" s="5">
        <f t="shared" si="7"/>
        <v>0</v>
      </c>
      <c r="F73" s="5">
        <f t="shared" si="7"/>
        <v>4</v>
      </c>
      <c r="G73" s="5">
        <f t="shared" si="7"/>
        <v>5</v>
      </c>
      <c r="H73" s="5">
        <f t="shared" si="7"/>
        <v>0</v>
      </c>
      <c r="I73" s="5">
        <f t="shared" si="7"/>
        <v>6</v>
      </c>
      <c r="J73" s="5">
        <f t="shared" si="7"/>
        <v>13</v>
      </c>
      <c r="K73" s="5">
        <f t="shared" si="7"/>
        <v>0</v>
      </c>
      <c r="L73" s="5">
        <f t="shared" si="7"/>
        <v>12</v>
      </c>
      <c r="M73" s="5">
        <f t="shared" si="7"/>
        <v>4</v>
      </c>
      <c r="N73" s="5">
        <f t="shared" si="7"/>
        <v>0</v>
      </c>
      <c r="O73" s="5">
        <f t="shared" si="7"/>
        <v>4</v>
      </c>
      <c r="P73" s="5">
        <f t="shared" si="7"/>
        <v>15</v>
      </c>
      <c r="Q73" s="5">
        <f t="shared" si="7"/>
        <v>2</v>
      </c>
      <c r="R73" s="5">
        <f t="shared" si="7"/>
        <v>17</v>
      </c>
      <c r="S73" s="5">
        <f t="shared" si="7"/>
        <v>19</v>
      </c>
      <c r="T73" s="5">
        <f t="shared" si="7"/>
        <v>2</v>
      </c>
      <c r="U73" s="5">
        <f t="shared" si="7"/>
        <v>0</v>
      </c>
      <c r="V73" s="5">
        <f t="shared" si="7"/>
        <v>3</v>
      </c>
      <c r="W73" s="5">
        <f t="shared" si="7"/>
        <v>1</v>
      </c>
      <c r="X73" s="5">
        <f t="shared" si="7"/>
        <v>1</v>
      </c>
      <c r="Y73" s="5">
        <f t="shared" si="7"/>
        <v>12</v>
      </c>
      <c r="Z73" s="5">
        <f t="shared" si="7"/>
        <v>7</v>
      </c>
      <c r="AA73" s="5">
        <f t="shared" si="7"/>
        <v>18</v>
      </c>
      <c r="AB73" s="5">
        <f t="shared" si="7"/>
        <v>0</v>
      </c>
      <c r="AC73" s="5">
        <f t="shared" si="7"/>
        <v>0</v>
      </c>
      <c r="AD73" s="5">
        <f t="shared" si="7"/>
        <v>7</v>
      </c>
      <c r="AE73" s="5">
        <f t="shared" si="7"/>
        <v>4</v>
      </c>
      <c r="AF73" s="5">
        <f t="shared" si="7"/>
        <v>0</v>
      </c>
      <c r="AG73" s="5">
        <f t="shared" si="7"/>
        <v>6</v>
      </c>
      <c r="AH73" s="5">
        <f t="shared" si="7"/>
        <v>0</v>
      </c>
      <c r="AI73" s="5">
        <f t="shared" si="7"/>
        <v>11</v>
      </c>
      <c r="AJ73" s="5">
        <f t="shared" si="7"/>
        <v>0</v>
      </c>
      <c r="AK73" s="5">
        <f t="shared" si="7"/>
        <v>19</v>
      </c>
      <c r="AL73" s="5">
        <f t="shared" si="7"/>
        <v>5</v>
      </c>
      <c r="AM73" s="5">
        <f t="shared" si="7"/>
        <v>0</v>
      </c>
      <c r="AN73" s="5">
        <f t="shared" si="7"/>
        <v>1</v>
      </c>
      <c r="AO73" s="5">
        <f t="shared" si="7"/>
        <v>3</v>
      </c>
      <c r="AP73" s="5">
        <f t="shared" si="7"/>
        <v>2</v>
      </c>
      <c r="AQ73" s="5">
        <f t="shared" si="7"/>
        <v>1</v>
      </c>
      <c r="AR73" s="5">
        <f t="shared" si="7"/>
        <v>222</v>
      </c>
      <c r="AS73" s="5"/>
    </row>
    <row r="74" spans="1:47" x14ac:dyDescent="0.3">
      <c r="B74" s="10">
        <v>51</v>
      </c>
      <c r="D74" s="6">
        <f t="shared" ref="D74:AP74" si="8">IF(D73=0,0,$B$1/D73)</f>
        <v>55.555555555555557</v>
      </c>
      <c r="E74" s="6">
        <f t="shared" si="8"/>
        <v>0</v>
      </c>
      <c r="F74" s="6">
        <f t="shared" si="8"/>
        <v>250</v>
      </c>
      <c r="G74" s="6">
        <f t="shared" si="8"/>
        <v>200</v>
      </c>
      <c r="H74" s="6">
        <f t="shared" si="8"/>
        <v>0</v>
      </c>
      <c r="I74" s="6">
        <f t="shared" si="8"/>
        <v>166.66666666666666</v>
      </c>
      <c r="J74" s="6">
        <f t="shared" si="8"/>
        <v>76.92307692307692</v>
      </c>
      <c r="K74" s="6">
        <f t="shared" si="8"/>
        <v>0</v>
      </c>
      <c r="L74" s="6">
        <f t="shared" si="8"/>
        <v>83.333333333333329</v>
      </c>
      <c r="M74" s="6">
        <f t="shared" si="8"/>
        <v>250</v>
      </c>
      <c r="N74" s="6">
        <f t="shared" si="8"/>
        <v>0</v>
      </c>
      <c r="O74" s="6">
        <f t="shared" si="8"/>
        <v>250</v>
      </c>
      <c r="P74" s="6">
        <f t="shared" si="8"/>
        <v>66.666666666666671</v>
      </c>
      <c r="Q74" s="6">
        <f t="shared" si="8"/>
        <v>500</v>
      </c>
      <c r="R74" s="6">
        <f t="shared" si="8"/>
        <v>58.823529411764703</v>
      </c>
      <c r="S74" s="6">
        <f t="shared" si="8"/>
        <v>52.631578947368418</v>
      </c>
      <c r="T74" s="6">
        <f t="shared" si="8"/>
        <v>500</v>
      </c>
      <c r="U74" s="6">
        <f t="shared" si="8"/>
        <v>0</v>
      </c>
      <c r="V74" s="6">
        <f t="shared" si="8"/>
        <v>333.33333333333331</v>
      </c>
      <c r="W74" s="6">
        <f t="shared" si="8"/>
        <v>1000</v>
      </c>
      <c r="X74" s="6">
        <f t="shared" si="8"/>
        <v>1000</v>
      </c>
      <c r="Y74" s="6">
        <f t="shared" si="8"/>
        <v>83.333333333333329</v>
      </c>
      <c r="Z74" s="6">
        <f t="shared" si="8"/>
        <v>142.85714285714286</v>
      </c>
      <c r="AA74" s="6">
        <f t="shared" si="8"/>
        <v>55.555555555555557</v>
      </c>
      <c r="AB74" s="6">
        <f t="shared" si="8"/>
        <v>0</v>
      </c>
      <c r="AC74" s="6">
        <f t="shared" si="8"/>
        <v>0</v>
      </c>
      <c r="AD74" s="6">
        <f t="shared" si="8"/>
        <v>142.85714285714286</v>
      </c>
      <c r="AE74" s="6">
        <f t="shared" si="8"/>
        <v>250</v>
      </c>
      <c r="AF74" s="6">
        <f t="shared" si="8"/>
        <v>0</v>
      </c>
      <c r="AG74" s="6">
        <f t="shared" si="8"/>
        <v>166.66666666666666</v>
      </c>
      <c r="AH74" s="6">
        <f t="shared" si="8"/>
        <v>0</v>
      </c>
      <c r="AI74" s="6">
        <f t="shared" si="8"/>
        <v>90.909090909090907</v>
      </c>
      <c r="AJ74" s="6">
        <f t="shared" si="8"/>
        <v>0</v>
      </c>
      <c r="AK74" s="6">
        <f t="shared" si="8"/>
        <v>52.631578947368418</v>
      </c>
      <c r="AL74" s="6">
        <f t="shared" si="8"/>
        <v>200</v>
      </c>
      <c r="AM74" s="6">
        <f t="shared" si="8"/>
        <v>0</v>
      </c>
      <c r="AN74" s="6">
        <f t="shared" si="8"/>
        <v>1000</v>
      </c>
      <c r="AO74" s="6">
        <f t="shared" si="8"/>
        <v>333.33333333333331</v>
      </c>
      <c r="AP74" s="6">
        <f t="shared" si="8"/>
        <v>500</v>
      </c>
      <c r="AQ74" s="6">
        <f>IF(AQ73=0,0,$B$1/AQ73)</f>
        <v>1000</v>
      </c>
      <c r="AR74" s="6"/>
    </row>
    <row r="77" spans="1:47" x14ac:dyDescent="0.3">
      <c r="C77" s="44" t="s">
        <v>44</v>
      </c>
    </row>
    <row r="78" spans="1:47" x14ac:dyDescent="0.3">
      <c r="C78" s="53" t="s">
        <v>45</v>
      </c>
    </row>
    <row r="79" spans="1:47" x14ac:dyDescent="0.3">
      <c r="C79" s="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97"/>
  <sheetViews>
    <sheetView workbookViewId="0">
      <selection activeCell="U21" sqref="U21"/>
    </sheetView>
  </sheetViews>
  <sheetFormatPr defaultColWidth="9.109375" defaultRowHeight="14.4" x14ac:dyDescent="0.3"/>
  <cols>
    <col min="1" max="1" width="4.6640625" style="2" customWidth="1"/>
    <col min="2" max="2" width="28.5546875" style="19" customWidth="1"/>
    <col min="3" max="26" width="3.109375" style="19" customWidth="1"/>
    <col min="27" max="27" width="3.44140625" style="19" customWidth="1"/>
    <col min="28" max="28" width="3.109375" style="19" customWidth="1"/>
    <col min="29" max="40" width="3.109375" style="20" customWidth="1"/>
    <col min="41" max="41" width="3.109375" style="20" hidden="1" customWidth="1"/>
    <col min="42" max="42" width="3.33203125" style="20" hidden="1" customWidth="1"/>
    <col min="43" max="50" width="3.109375" style="20" hidden="1" customWidth="1"/>
    <col min="51" max="51" width="5.44140625" customWidth="1"/>
    <col min="52" max="52" width="6" bestFit="1" customWidth="1"/>
  </cols>
  <sheetData>
    <row r="1" spans="1:52" s="13" customFormat="1" x14ac:dyDescent="0.3">
      <c r="A1" s="97" t="s">
        <v>2</v>
      </c>
      <c r="B1" s="16" t="s">
        <v>0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  <c r="AH1" s="15">
        <v>32</v>
      </c>
      <c r="AI1" s="15">
        <v>33</v>
      </c>
      <c r="AJ1" s="15">
        <v>34</v>
      </c>
      <c r="AK1" s="15">
        <v>35</v>
      </c>
      <c r="AL1" s="15">
        <v>36</v>
      </c>
      <c r="AM1" s="15">
        <v>37</v>
      </c>
      <c r="AN1" s="15">
        <v>38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97" t="s">
        <v>16</v>
      </c>
      <c r="AZ1" s="97" t="s">
        <v>17</v>
      </c>
    </row>
    <row r="2" spans="1:52" s="13" customFormat="1" ht="112.5" customHeight="1" thickBot="1" x14ac:dyDescent="0.35">
      <c r="A2" s="97"/>
      <c r="B2" s="17" t="s">
        <v>18</v>
      </c>
      <c r="C2" s="87" t="s">
        <v>138</v>
      </c>
      <c r="D2" s="87" t="s">
        <v>139</v>
      </c>
      <c r="E2" s="87" t="s">
        <v>140</v>
      </c>
      <c r="F2" s="87" t="s">
        <v>141</v>
      </c>
      <c r="G2" s="87" t="s">
        <v>142</v>
      </c>
      <c r="H2" s="87" t="s">
        <v>143</v>
      </c>
      <c r="I2" s="87" t="s">
        <v>144</v>
      </c>
      <c r="J2" s="87" t="s">
        <v>145</v>
      </c>
      <c r="K2" s="87" t="s">
        <v>146</v>
      </c>
      <c r="L2" s="87" t="s">
        <v>147</v>
      </c>
      <c r="M2" s="87" t="s">
        <v>148</v>
      </c>
      <c r="N2" s="87" t="s">
        <v>149</v>
      </c>
      <c r="O2" s="87" t="s">
        <v>150</v>
      </c>
      <c r="P2" s="87" t="s">
        <v>151</v>
      </c>
      <c r="Q2" s="87" t="s">
        <v>152</v>
      </c>
      <c r="R2" s="87" t="s">
        <v>153</v>
      </c>
      <c r="S2" s="87" t="s">
        <v>154</v>
      </c>
      <c r="T2" s="87" t="s">
        <v>155</v>
      </c>
      <c r="U2" s="87" t="s">
        <v>156</v>
      </c>
      <c r="V2" s="87" t="s">
        <v>157</v>
      </c>
      <c r="W2" s="87" t="s">
        <v>158</v>
      </c>
      <c r="X2" s="87" t="s">
        <v>159</v>
      </c>
      <c r="Y2" s="87" t="s">
        <v>160</v>
      </c>
      <c r="Z2" s="87" t="s">
        <v>161</v>
      </c>
      <c r="AA2" s="87" t="s">
        <v>162</v>
      </c>
      <c r="AB2" s="87" t="s">
        <v>163</v>
      </c>
      <c r="AC2" s="87" t="s">
        <v>164</v>
      </c>
      <c r="AD2" s="87" t="s">
        <v>165</v>
      </c>
      <c r="AE2" s="87" t="s">
        <v>166</v>
      </c>
      <c r="AF2" s="87" t="s">
        <v>167</v>
      </c>
      <c r="AG2" s="87" t="s">
        <v>168</v>
      </c>
      <c r="AH2" s="87" t="s">
        <v>169</v>
      </c>
      <c r="AI2" s="87" t="s">
        <v>170</v>
      </c>
      <c r="AJ2" s="87" t="s">
        <v>171</v>
      </c>
      <c r="AK2" s="87" t="s">
        <v>172</v>
      </c>
      <c r="AL2" s="87" t="s">
        <v>173</v>
      </c>
      <c r="AM2" s="87" t="s">
        <v>174</v>
      </c>
      <c r="AN2" s="87" t="s">
        <v>175</v>
      </c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97"/>
      <c r="AZ2" s="97"/>
    </row>
    <row r="3" spans="1:52" s="13" customFormat="1" ht="15" thickBot="1" x14ac:dyDescent="0.35">
      <c r="A3" s="97"/>
      <c r="B3" s="18" t="s">
        <v>19</v>
      </c>
      <c r="C3" s="89">
        <v>18</v>
      </c>
      <c r="D3" s="90">
        <v>21</v>
      </c>
      <c r="E3" s="90">
        <v>4</v>
      </c>
      <c r="F3" s="90">
        <v>18</v>
      </c>
      <c r="G3" s="90">
        <v>18</v>
      </c>
      <c r="H3" s="90">
        <v>16</v>
      </c>
      <c r="I3" s="90">
        <v>14</v>
      </c>
      <c r="J3" s="90">
        <v>15</v>
      </c>
      <c r="K3" s="90">
        <v>5</v>
      </c>
      <c r="L3" s="90">
        <v>28</v>
      </c>
      <c r="M3" s="90">
        <v>18</v>
      </c>
      <c r="N3" s="90">
        <v>16</v>
      </c>
      <c r="O3" s="90">
        <v>18</v>
      </c>
      <c r="P3" s="90">
        <v>8</v>
      </c>
      <c r="Q3" s="90">
        <v>20</v>
      </c>
      <c r="R3" s="90">
        <v>14</v>
      </c>
      <c r="S3" s="90">
        <v>16</v>
      </c>
      <c r="T3" s="90">
        <v>8</v>
      </c>
      <c r="U3" s="90">
        <v>6</v>
      </c>
      <c r="V3" s="90">
        <v>32</v>
      </c>
      <c r="W3" s="90">
        <v>35</v>
      </c>
      <c r="X3" s="90">
        <v>19</v>
      </c>
      <c r="Y3" s="91">
        <v>16</v>
      </c>
      <c r="Z3" s="89">
        <v>16</v>
      </c>
      <c r="AA3" s="90">
        <v>13</v>
      </c>
      <c r="AB3" s="90">
        <v>18</v>
      </c>
      <c r="AC3" s="90">
        <v>8</v>
      </c>
      <c r="AD3" s="90">
        <v>12</v>
      </c>
      <c r="AE3" s="90">
        <v>20</v>
      </c>
      <c r="AF3" s="92">
        <v>35</v>
      </c>
      <c r="AG3" s="90">
        <v>12</v>
      </c>
      <c r="AH3" s="90">
        <v>4</v>
      </c>
      <c r="AI3" s="90">
        <v>12</v>
      </c>
      <c r="AJ3" s="90">
        <v>10</v>
      </c>
      <c r="AK3" s="90">
        <v>10</v>
      </c>
      <c r="AL3" s="90">
        <v>28</v>
      </c>
      <c r="AM3" s="90">
        <v>25</v>
      </c>
      <c r="AN3" s="91">
        <v>20</v>
      </c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97"/>
      <c r="AZ3" s="97"/>
    </row>
    <row r="4" spans="1:52" x14ac:dyDescent="0.3">
      <c r="A4" s="93">
        <v>1</v>
      </c>
      <c r="B4" s="2" t="s">
        <v>176</v>
      </c>
      <c r="C4" s="94">
        <v>1</v>
      </c>
      <c r="D4" s="94">
        <v>1</v>
      </c>
      <c r="E4" s="94"/>
      <c r="F4" s="94"/>
      <c r="G4" s="94">
        <v>1</v>
      </c>
      <c r="H4" s="94">
        <v>1</v>
      </c>
      <c r="I4" s="94">
        <v>1</v>
      </c>
      <c r="J4" s="94">
        <v>1</v>
      </c>
      <c r="K4" s="94"/>
      <c r="L4" s="94"/>
      <c r="M4" s="94">
        <v>1</v>
      </c>
      <c r="N4" s="94">
        <v>1</v>
      </c>
      <c r="O4" s="94">
        <v>1</v>
      </c>
      <c r="P4" s="94"/>
      <c r="Q4" s="94">
        <v>1</v>
      </c>
      <c r="R4" s="94"/>
      <c r="S4" s="94">
        <v>1</v>
      </c>
      <c r="T4" s="94"/>
      <c r="U4" s="94">
        <v>1</v>
      </c>
      <c r="V4" s="94"/>
      <c r="W4" s="94"/>
      <c r="X4" s="94"/>
      <c r="Y4" s="94"/>
      <c r="Z4" s="94">
        <v>1</v>
      </c>
      <c r="AA4" s="94">
        <v>1</v>
      </c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>
        <v>1</v>
      </c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2">
        <f t="shared" ref="AY4:AY19" si="0">SUM(C4:AX4)</f>
        <v>15</v>
      </c>
      <c r="AZ4" s="2">
        <f t="shared" ref="AZ4:AZ19" si="1">SUMPRODUCT($C$3:$AX$3,C4:AX4)</f>
        <v>253</v>
      </c>
    </row>
    <row r="5" spans="1:52" x14ac:dyDescent="0.3">
      <c r="A5" s="93">
        <v>2</v>
      </c>
      <c r="B5" s="2" t="s">
        <v>64</v>
      </c>
      <c r="C5" s="94">
        <v>1</v>
      </c>
      <c r="D5" s="94">
        <v>1</v>
      </c>
      <c r="E5" s="94"/>
      <c r="F5" s="94">
        <v>1</v>
      </c>
      <c r="G5" s="94">
        <v>1</v>
      </c>
      <c r="H5" s="94">
        <v>1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>
        <v>1</v>
      </c>
      <c r="AA5" s="94">
        <v>1</v>
      </c>
      <c r="AB5" s="94"/>
      <c r="AC5" s="94"/>
      <c r="AD5" s="94"/>
      <c r="AE5" s="94"/>
      <c r="AF5" s="94">
        <v>1</v>
      </c>
      <c r="AG5" s="94"/>
      <c r="AH5" s="94"/>
      <c r="AI5" s="94"/>
      <c r="AJ5" s="94"/>
      <c r="AK5" s="94"/>
      <c r="AL5" s="94">
        <v>1</v>
      </c>
      <c r="AM5" s="94">
        <v>1</v>
      </c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2">
        <f t="shared" si="0"/>
        <v>10</v>
      </c>
      <c r="AZ5" s="2">
        <f t="shared" si="1"/>
        <v>208</v>
      </c>
    </row>
    <row r="6" spans="1:52" x14ac:dyDescent="0.3">
      <c r="A6" s="93">
        <v>3</v>
      </c>
      <c r="B6" s="2" t="s">
        <v>177</v>
      </c>
      <c r="C6" s="94">
        <v>1</v>
      </c>
      <c r="D6" s="94">
        <v>1</v>
      </c>
      <c r="E6" s="94"/>
      <c r="F6" s="94"/>
      <c r="G6" s="94"/>
      <c r="H6" s="94">
        <v>1</v>
      </c>
      <c r="I6" s="94">
        <v>1</v>
      </c>
      <c r="J6" s="94">
        <v>1</v>
      </c>
      <c r="K6" s="94"/>
      <c r="L6" s="94"/>
      <c r="M6" s="94">
        <v>1</v>
      </c>
      <c r="N6" s="94"/>
      <c r="O6" s="94">
        <v>1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>
        <v>1</v>
      </c>
      <c r="AA6" s="94">
        <v>1</v>
      </c>
      <c r="AB6" s="94">
        <v>1</v>
      </c>
      <c r="AC6" s="94"/>
      <c r="AD6" s="94"/>
      <c r="AE6" s="94"/>
      <c r="AF6" s="94">
        <v>1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2">
        <f t="shared" si="0"/>
        <v>11</v>
      </c>
      <c r="AZ6" s="2">
        <f t="shared" si="1"/>
        <v>202</v>
      </c>
    </row>
    <row r="7" spans="1:52" x14ac:dyDescent="0.3">
      <c r="A7" s="2">
        <v>4</v>
      </c>
      <c r="B7" s="2" t="s">
        <v>178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>
        <v>1</v>
      </c>
      <c r="W7" s="94">
        <v>1</v>
      </c>
      <c r="X7" s="94"/>
      <c r="Y7" s="94">
        <v>1</v>
      </c>
      <c r="Z7" s="94">
        <v>1</v>
      </c>
      <c r="AA7" s="94">
        <v>1</v>
      </c>
      <c r="AB7" s="94"/>
      <c r="AC7" s="94"/>
      <c r="AD7" s="94"/>
      <c r="AE7" s="94"/>
      <c r="AF7" s="94">
        <v>1</v>
      </c>
      <c r="AG7" s="94"/>
      <c r="AH7" s="94"/>
      <c r="AI7" s="94"/>
      <c r="AJ7" s="94"/>
      <c r="AK7" s="94"/>
      <c r="AL7" s="94"/>
      <c r="AM7" s="94">
        <v>1</v>
      </c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2">
        <f t="shared" si="0"/>
        <v>7</v>
      </c>
      <c r="AZ7" s="2">
        <f t="shared" si="1"/>
        <v>172</v>
      </c>
    </row>
    <row r="8" spans="1:52" x14ac:dyDescent="0.3">
      <c r="A8" s="2">
        <v>5</v>
      </c>
      <c r="B8" s="2" t="s">
        <v>179</v>
      </c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>
        <v>1</v>
      </c>
      <c r="N8" s="94"/>
      <c r="O8" s="94">
        <v>1</v>
      </c>
      <c r="P8" s="94">
        <v>1</v>
      </c>
      <c r="Q8" s="94"/>
      <c r="R8" s="94"/>
      <c r="S8" s="94"/>
      <c r="T8" s="94"/>
      <c r="U8" s="94"/>
      <c r="V8" s="94"/>
      <c r="W8" s="94"/>
      <c r="X8" s="94"/>
      <c r="Y8" s="94"/>
      <c r="Z8" s="94">
        <v>1</v>
      </c>
      <c r="AA8" s="94">
        <v>1</v>
      </c>
      <c r="AB8" s="94">
        <v>1</v>
      </c>
      <c r="AC8" s="94">
        <v>1</v>
      </c>
      <c r="AD8" s="94">
        <v>1</v>
      </c>
      <c r="AE8" s="94">
        <v>1</v>
      </c>
      <c r="AF8" s="94">
        <v>1</v>
      </c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2">
        <f t="shared" si="0"/>
        <v>11</v>
      </c>
      <c r="AZ8" s="2">
        <f t="shared" si="1"/>
        <v>170</v>
      </c>
    </row>
    <row r="9" spans="1:52" x14ac:dyDescent="0.3">
      <c r="A9" s="2">
        <v>6</v>
      </c>
      <c r="B9" s="2" t="s">
        <v>180</v>
      </c>
      <c r="C9" s="94"/>
      <c r="D9" s="94"/>
      <c r="E9" s="94"/>
      <c r="F9" s="94"/>
      <c r="G9" s="94"/>
      <c r="H9" s="94"/>
      <c r="I9" s="94"/>
      <c r="J9" s="94"/>
      <c r="K9" s="94"/>
      <c r="L9" s="94">
        <v>1</v>
      </c>
      <c r="M9" s="94">
        <v>1</v>
      </c>
      <c r="N9" s="94"/>
      <c r="O9" s="94">
        <v>1</v>
      </c>
      <c r="P9" s="94"/>
      <c r="Q9" s="94">
        <v>1</v>
      </c>
      <c r="R9" s="94"/>
      <c r="S9" s="94">
        <v>1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5"/>
      <c r="AQ9" s="94"/>
      <c r="AR9" s="94"/>
      <c r="AS9" s="94"/>
      <c r="AT9" s="94"/>
      <c r="AU9" s="94"/>
      <c r="AV9" s="94"/>
      <c r="AW9" s="94"/>
      <c r="AX9" s="94"/>
      <c r="AY9" s="2">
        <f t="shared" si="0"/>
        <v>5</v>
      </c>
      <c r="AZ9" s="2">
        <f t="shared" si="1"/>
        <v>100</v>
      </c>
    </row>
    <row r="10" spans="1:52" x14ac:dyDescent="0.3">
      <c r="A10" s="2">
        <v>7</v>
      </c>
      <c r="B10" s="2" t="s">
        <v>181</v>
      </c>
      <c r="C10" s="94"/>
      <c r="D10" s="94">
        <v>1</v>
      </c>
      <c r="E10" s="94">
        <v>1</v>
      </c>
      <c r="F10" s="94"/>
      <c r="G10" s="94"/>
      <c r="H10" s="94"/>
      <c r="I10" s="94"/>
      <c r="J10" s="94"/>
      <c r="K10" s="94"/>
      <c r="L10" s="94"/>
      <c r="M10" s="94"/>
      <c r="N10" s="94"/>
      <c r="O10" s="94">
        <v>1</v>
      </c>
      <c r="P10" s="94">
        <v>1</v>
      </c>
      <c r="Q10" s="94"/>
      <c r="R10" s="94"/>
      <c r="S10" s="94"/>
      <c r="T10" s="94">
        <v>1</v>
      </c>
      <c r="U10" s="94">
        <v>1</v>
      </c>
      <c r="V10" s="94"/>
      <c r="W10" s="94"/>
      <c r="X10" s="94"/>
      <c r="Y10" s="94"/>
      <c r="Z10" s="94">
        <v>1</v>
      </c>
      <c r="AA10" s="94"/>
      <c r="AB10" s="94"/>
      <c r="AC10" s="94">
        <v>1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2">
        <f t="shared" si="0"/>
        <v>8</v>
      </c>
      <c r="AZ10" s="2">
        <f t="shared" si="1"/>
        <v>89</v>
      </c>
    </row>
    <row r="11" spans="1:52" x14ac:dyDescent="0.3">
      <c r="A11" s="2">
        <v>8</v>
      </c>
      <c r="B11" s="2" t="s">
        <v>182</v>
      </c>
      <c r="C11" s="94">
        <v>1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>
        <v>1</v>
      </c>
      <c r="O11" s="95">
        <v>0.5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>
        <v>1</v>
      </c>
      <c r="AA11" s="94">
        <v>1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2">
        <v>4.5</v>
      </c>
      <c r="AZ11" s="2">
        <f t="shared" si="1"/>
        <v>72</v>
      </c>
    </row>
    <row r="12" spans="1:52" x14ac:dyDescent="0.3">
      <c r="A12" s="2">
        <v>9</v>
      </c>
      <c r="B12" s="2" t="s">
        <v>183</v>
      </c>
      <c r="C12" s="94"/>
      <c r="D12" s="94">
        <v>1</v>
      </c>
      <c r="E12" s="94"/>
      <c r="F12" s="94"/>
      <c r="G12" s="94"/>
      <c r="H12" s="94">
        <v>1</v>
      </c>
      <c r="I12" s="94">
        <v>1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2">
        <f t="shared" ref="AY12" si="2">SUM(C12:AX12)</f>
        <v>3</v>
      </c>
      <c r="AZ12" s="2">
        <f t="shared" ref="AZ12" si="3">SUMPRODUCT($C$3:$AX$3,C12:AX12)</f>
        <v>51</v>
      </c>
    </row>
    <row r="13" spans="1:52" x14ac:dyDescent="0.3">
      <c r="A13" s="2">
        <v>10</v>
      </c>
      <c r="B13" s="2" t="s">
        <v>184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>
        <v>1</v>
      </c>
      <c r="AC13" s="94">
        <v>1</v>
      </c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2">
        <f t="shared" si="0"/>
        <v>2</v>
      </c>
      <c r="AZ13" s="2">
        <f t="shared" si="1"/>
        <v>26</v>
      </c>
    </row>
    <row r="14" spans="1:52" x14ac:dyDescent="0.3">
      <c r="A14" s="2">
        <v>11</v>
      </c>
      <c r="B14" s="2" t="s">
        <v>185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>
        <v>1</v>
      </c>
      <c r="P14" s="94"/>
      <c r="Q14" s="94"/>
      <c r="R14" s="94"/>
      <c r="S14" s="94"/>
      <c r="T14" s="94"/>
      <c r="U14" s="94">
        <v>1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2">
        <f>SUM(C14:AX14)</f>
        <v>2</v>
      </c>
      <c r="AZ14" s="2">
        <f>SUMPRODUCT($C$3:$AX$3,C14:AX14)</f>
        <v>24</v>
      </c>
    </row>
    <row r="15" spans="1:52" x14ac:dyDescent="0.3">
      <c r="A15" s="2">
        <v>12</v>
      </c>
      <c r="B15" s="2" t="s">
        <v>186</v>
      </c>
      <c r="C15" s="94"/>
      <c r="D15" s="94"/>
      <c r="E15" s="94">
        <v>1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>
        <v>1</v>
      </c>
      <c r="AI15" s="94"/>
      <c r="AJ15" s="94">
        <v>1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2">
        <f t="shared" si="0"/>
        <v>3</v>
      </c>
      <c r="AZ15" s="2">
        <f t="shared" si="1"/>
        <v>18</v>
      </c>
    </row>
    <row r="16" spans="1:52" x14ac:dyDescent="0.3">
      <c r="A16" s="2">
        <v>13</v>
      </c>
      <c r="B16" s="2" t="s">
        <v>187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v>1</v>
      </c>
      <c r="AI16" s="2">
        <v>1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>
        <f t="shared" si="0"/>
        <v>2</v>
      </c>
      <c r="AZ16" s="2">
        <f t="shared" si="1"/>
        <v>16</v>
      </c>
    </row>
    <row r="17" spans="1:52" x14ac:dyDescent="0.3">
      <c r="A17" s="2">
        <v>14</v>
      </c>
      <c r="B17" s="2" t="s">
        <v>188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>
        <f t="shared" si="0"/>
        <v>1</v>
      </c>
      <c r="AZ17" s="2">
        <f t="shared" si="1"/>
        <v>12</v>
      </c>
    </row>
    <row r="18" spans="1:52" x14ac:dyDescent="0.3">
      <c r="A18" s="2">
        <v>15</v>
      </c>
      <c r="B18" s="2" t="s">
        <v>190</v>
      </c>
      <c r="C18" s="2"/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1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>
        <f>SUM(C18:AX18)</f>
        <v>2</v>
      </c>
      <c r="AZ18" s="2">
        <f>SUMPRODUCT($C$3:$AX$3,C18:AX18)</f>
        <v>8</v>
      </c>
    </row>
    <row r="19" spans="1:52" x14ac:dyDescent="0.3">
      <c r="A19" s="2">
        <v>16</v>
      </c>
      <c r="B19" s="2" t="s">
        <v>189</v>
      </c>
      <c r="C19" s="2"/>
      <c r="D19" s="2"/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>
        <f>SUM(C19:AX19)</f>
        <v>1</v>
      </c>
      <c r="AZ19" s="2">
        <f>SUMPRODUCT($C$3:$AX$3,C19:AX19)</f>
        <v>5</v>
      </c>
    </row>
    <row r="21" spans="1:52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13" customFormat="1" ht="15" customHeight="1" x14ac:dyDescent="0.3">
      <c r="A23" s="97" t="s">
        <v>2</v>
      </c>
      <c r="B23" s="16" t="s">
        <v>0</v>
      </c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5">
        <v>7</v>
      </c>
      <c r="J23" s="15">
        <v>8</v>
      </c>
      <c r="K23" s="15">
        <v>9</v>
      </c>
      <c r="L23" s="15">
        <v>10</v>
      </c>
      <c r="M23" s="15">
        <v>11</v>
      </c>
      <c r="N23" s="15">
        <v>12</v>
      </c>
      <c r="O23" s="15">
        <v>13</v>
      </c>
      <c r="P23" s="15">
        <v>14</v>
      </c>
      <c r="Q23" s="15">
        <v>15</v>
      </c>
      <c r="R23" s="15">
        <v>16</v>
      </c>
      <c r="S23" s="15">
        <v>17</v>
      </c>
      <c r="T23" s="15">
        <v>18</v>
      </c>
      <c r="U23" s="15">
        <v>19</v>
      </c>
      <c r="V23" s="15">
        <v>20</v>
      </c>
      <c r="W23" s="15">
        <v>21</v>
      </c>
      <c r="X23" s="15">
        <v>22</v>
      </c>
      <c r="Y23" s="15">
        <v>23</v>
      </c>
      <c r="Z23" s="15">
        <v>24</v>
      </c>
      <c r="AA23" s="15">
        <v>25</v>
      </c>
      <c r="AB23" s="15">
        <v>26</v>
      </c>
      <c r="AC23" s="15">
        <v>27</v>
      </c>
      <c r="AD23" s="15">
        <v>28</v>
      </c>
      <c r="AE23" s="15">
        <v>29</v>
      </c>
      <c r="AF23" s="15">
        <v>30</v>
      </c>
      <c r="AG23" s="15">
        <v>31</v>
      </c>
      <c r="AH23" s="15">
        <v>32</v>
      </c>
      <c r="AI23" s="15">
        <v>33</v>
      </c>
      <c r="AJ23" s="15">
        <v>34</v>
      </c>
      <c r="AK23" s="15">
        <v>35</v>
      </c>
      <c r="AL23" s="15">
        <v>36</v>
      </c>
      <c r="AM23" s="15">
        <v>37</v>
      </c>
      <c r="AN23" s="15">
        <v>38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97" t="s">
        <v>16</v>
      </c>
      <c r="AZ23" s="97" t="s">
        <v>17</v>
      </c>
    </row>
    <row r="24" spans="1:52" s="13" customFormat="1" ht="108.6" thickBot="1" x14ac:dyDescent="0.35">
      <c r="A24" s="97"/>
      <c r="B24" s="17" t="s">
        <v>18</v>
      </c>
      <c r="C24" s="87" t="s">
        <v>138</v>
      </c>
      <c r="D24" s="87" t="s">
        <v>139</v>
      </c>
      <c r="E24" s="87" t="s">
        <v>140</v>
      </c>
      <c r="F24" s="87" t="s">
        <v>141</v>
      </c>
      <c r="G24" s="87" t="s">
        <v>142</v>
      </c>
      <c r="H24" s="87" t="s">
        <v>143</v>
      </c>
      <c r="I24" s="87" t="s">
        <v>144</v>
      </c>
      <c r="J24" s="87" t="s">
        <v>145</v>
      </c>
      <c r="K24" s="87" t="s">
        <v>146</v>
      </c>
      <c r="L24" s="87" t="s">
        <v>147</v>
      </c>
      <c r="M24" s="87" t="s">
        <v>148</v>
      </c>
      <c r="N24" s="87" t="s">
        <v>149</v>
      </c>
      <c r="O24" s="87" t="s">
        <v>150</v>
      </c>
      <c r="P24" s="87" t="s">
        <v>151</v>
      </c>
      <c r="Q24" s="87" t="s">
        <v>152</v>
      </c>
      <c r="R24" s="87" t="s">
        <v>153</v>
      </c>
      <c r="S24" s="87" t="s">
        <v>154</v>
      </c>
      <c r="T24" s="87" t="s">
        <v>155</v>
      </c>
      <c r="U24" s="87" t="s">
        <v>156</v>
      </c>
      <c r="V24" s="87" t="s">
        <v>157</v>
      </c>
      <c r="W24" s="87" t="s">
        <v>158</v>
      </c>
      <c r="X24" s="87" t="s">
        <v>159</v>
      </c>
      <c r="Y24" s="87" t="s">
        <v>160</v>
      </c>
      <c r="Z24" s="87" t="s">
        <v>161</v>
      </c>
      <c r="AA24" s="87" t="s">
        <v>162</v>
      </c>
      <c r="AB24" s="87" t="s">
        <v>163</v>
      </c>
      <c r="AC24" s="87" t="s">
        <v>164</v>
      </c>
      <c r="AD24" s="87" t="s">
        <v>165</v>
      </c>
      <c r="AE24" s="87" t="s">
        <v>166</v>
      </c>
      <c r="AF24" s="87" t="s">
        <v>167</v>
      </c>
      <c r="AG24" s="87" t="s">
        <v>168</v>
      </c>
      <c r="AH24" s="87" t="s">
        <v>169</v>
      </c>
      <c r="AI24" s="87" t="s">
        <v>170</v>
      </c>
      <c r="AJ24" s="87" t="s">
        <v>171</v>
      </c>
      <c r="AK24" s="87" t="s">
        <v>172</v>
      </c>
      <c r="AL24" s="87" t="s">
        <v>173</v>
      </c>
      <c r="AM24" s="87" t="s">
        <v>174</v>
      </c>
      <c r="AN24" s="87" t="s">
        <v>175</v>
      </c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97"/>
      <c r="AZ24" s="97"/>
    </row>
    <row r="25" spans="1:52" s="13" customFormat="1" ht="15" thickBot="1" x14ac:dyDescent="0.35">
      <c r="A25" s="97"/>
      <c r="B25" s="18" t="s">
        <v>19</v>
      </c>
      <c r="C25" s="89">
        <v>18</v>
      </c>
      <c r="D25" s="90">
        <v>21</v>
      </c>
      <c r="E25" s="90">
        <v>4</v>
      </c>
      <c r="F25" s="90">
        <v>18</v>
      </c>
      <c r="G25" s="90">
        <v>18</v>
      </c>
      <c r="H25" s="90">
        <v>16</v>
      </c>
      <c r="I25" s="90">
        <v>14</v>
      </c>
      <c r="J25" s="90">
        <v>15</v>
      </c>
      <c r="K25" s="90">
        <v>5</v>
      </c>
      <c r="L25" s="90">
        <v>28</v>
      </c>
      <c r="M25" s="90">
        <v>18</v>
      </c>
      <c r="N25" s="90">
        <v>16</v>
      </c>
      <c r="O25" s="90">
        <v>18</v>
      </c>
      <c r="P25" s="90">
        <v>8</v>
      </c>
      <c r="Q25" s="90">
        <v>20</v>
      </c>
      <c r="R25" s="90">
        <v>14</v>
      </c>
      <c r="S25" s="90">
        <v>16</v>
      </c>
      <c r="T25" s="90">
        <v>8</v>
      </c>
      <c r="U25" s="90">
        <v>6</v>
      </c>
      <c r="V25" s="90">
        <v>32</v>
      </c>
      <c r="W25" s="90">
        <v>35</v>
      </c>
      <c r="X25" s="90">
        <v>19</v>
      </c>
      <c r="Y25" s="91">
        <v>16</v>
      </c>
      <c r="Z25" s="89">
        <v>16</v>
      </c>
      <c r="AA25" s="90">
        <v>13</v>
      </c>
      <c r="AB25" s="90">
        <v>18</v>
      </c>
      <c r="AC25" s="90">
        <v>8</v>
      </c>
      <c r="AD25" s="90">
        <v>12</v>
      </c>
      <c r="AE25" s="90">
        <v>20</v>
      </c>
      <c r="AF25" s="92">
        <v>35</v>
      </c>
      <c r="AG25" s="90">
        <v>12</v>
      </c>
      <c r="AH25" s="90">
        <v>4</v>
      </c>
      <c r="AI25" s="90">
        <v>12</v>
      </c>
      <c r="AJ25" s="90">
        <v>10</v>
      </c>
      <c r="AK25" s="90">
        <v>10</v>
      </c>
      <c r="AL25" s="90">
        <v>28</v>
      </c>
      <c r="AM25" s="90">
        <v>25</v>
      </c>
      <c r="AN25" s="91">
        <v>20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97"/>
      <c r="AZ25" s="97"/>
    </row>
    <row r="26" spans="1:52" x14ac:dyDescent="0.3">
      <c r="A26" s="93">
        <v>1</v>
      </c>
      <c r="B26" s="2" t="s">
        <v>191</v>
      </c>
      <c r="C26" s="94">
        <v>1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>
        <v>1</v>
      </c>
      <c r="Z26" s="94"/>
      <c r="AA26" s="94">
        <v>1</v>
      </c>
      <c r="AB26" s="94">
        <v>1</v>
      </c>
      <c r="AC26" s="94"/>
      <c r="AD26" s="94"/>
      <c r="AE26" s="94"/>
      <c r="AF26" s="94"/>
      <c r="AG26" s="94"/>
      <c r="AH26" s="94">
        <v>1</v>
      </c>
      <c r="AI26" s="94">
        <v>1</v>
      </c>
      <c r="AJ26" s="94"/>
      <c r="AK26" s="94"/>
      <c r="AL26" s="94"/>
      <c r="AM26" s="94">
        <v>1</v>
      </c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2">
        <f t="shared" ref="AY26:AY31" si="4">SUM(C26:AX26)</f>
        <v>7</v>
      </c>
      <c r="AZ26" s="2">
        <f t="shared" ref="AZ26:AZ32" si="5">SUMPRODUCT($C$3:$AX$3,C26:AX26)</f>
        <v>106</v>
      </c>
    </row>
    <row r="27" spans="1:52" x14ac:dyDescent="0.3">
      <c r="A27" s="93">
        <v>2</v>
      </c>
      <c r="B27" s="2" t="s">
        <v>192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>
        <v>1</v>
      </c>
      <c r="O27" s="94">
        <v>1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>
        <v>1</v>
      </c>
      <c r="AA27" s="96">
        <v>1</v>
      </c>
      <c r="AB27" s="94"/>
      <c r="AC27" s="94"/>
      <c r="AD27" s="94"/>
      <c r="AE27" s="94"/>
      <c r="AF27" s="94"/>
      <c r="AG27" s="94"/>
      <c r="AH27" s="94"/>
      <c r="AI27" s="94"/>
      <c r="AJ27" s="94">
        <v>1</v>
      </c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2">
        <f t="shared" si="4"/>
        <v>5</v>
      </c>
      <c r="AZ27" s="2">
        <f t="shared" si="5"/>
        <v>73</v>
      </c>
    </row>
    <row r="28" spans="1:52" x14ac:dyDescent="0.3">
      <c r="A28" s="93">
        <v>3</v>
      </c>
      <c r="B28" s="2" t="s">
        <v>193</v>
      </c>
      <c r="C28" s="94"/>
      <c r="D28" s="94"/>
      <c r="E28" s="94"/>
      <c r="F28" s="94"/>
      <c r="G28" s="94"/>
      <c r="H28" s="94"/>
      <c r="I28" s="94"/>
      <c r="J28" s="94">
        <v>1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>
        <v>1</v>
      </c>
      <c r="AB28" s="94"/>
      <c r="AC28" s="94">
        <v>1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2">
        <f t="shared" si="4"/>
        <v>3</v>
      </c>
      <c r="AZ28" s="2">
        <f t="shared" si="5"/>
        <v>36</v>
      </c>
    </row>
    <row r="29" spans="1:52" x14ac:dyDescent="0.3">
      <c r="A29" s="2">
        <v>4</v>
      </c>
      <c r="B29" s="2" t="s">
        <v>194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>
        <v>1</v>
      </c>
      <c r="O29" s="94"/>
      <c r="P29" s="94">
        <v>1</v>
      </c>
      <c r="Q29" s="94"/>
      <c r="R29" s="94"/>
      <c r="S29" s="94"/>
      <c r="T29" s="94">
        <v>1</v>
      </c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2">
        <f t="shared" si="4"/>
        <v>3</v>
      </c>
      <c r="AZ29" s="2">
        <f t="shared" si="5"/>
        <v>32</v>
      </c>
    </row>
    <row r="30" spans="1:52" x14ac:dyDescent="0.3">
      <c r="A30" s="2">
        <v>5</v>
      </c>
      <c r="B30" s="2" t="s">
        <v>195</v>
      </c>
      <c r="C30" s="94"/>
      <c r="D30" s="94"/>
      <c r="E30" s="94">
        <v>1</v>
      </c>
      <c r="F30" s="94"/>
      <c r="G30" s="94"/>
      <c r="H30" s="94"/>
      <c r="I30" s="94"/>
      <c r="J30" s="94"/>
      <c r="K30" s="94">
        <v>1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>
        <v>1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2">
        <f t="shared" si="4"/>
        <v>3</v>
      </c>
      <c r="AZ30" s="2">
        <f t="shared" si="5"/>
        <v>21</v>
      </c>
    </row>
    <row r="31" spans="1:52" x14ac:dyDescent="0.3">
      <c r="A31" s="2">
        <v>6</v>
      </c>
      <c r="B31" s="2" t="s">
        <v>196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>
        <v>1</v>
      </c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2">
        <f t="shared" si="4"/>
        <v>1</v>
      </c>
      <c r="AZ31" s="2">
        <f t="shared" si="5"/>
        <v>18</v>
      </c>
    </row>
    <row r="32" spans="1:52" x14ac:dyDescent="0.3">
      <c r="A32" s="2">
        <v>7</v>
      </c>
      <c r="B32" s="2" t="s">
        <v>197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>
        <v>1</v>
      </c>
      <c r="Q32" s="94"/>
      <c r="R32" s="94"/>
      <c r="S32" s="94"/>
      <c r="T32" s="94"/>
      <c r="U32" s="95">
        <v>0.5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2">
        <v>1.5</v>
      </c>
      <c r="AZ32" s="2">
        <f t="shared" si="5"/>
        <v>11</v>
      </c>
    </row>
    <row r="33" spans="1:50" x14ac:dyDescent="0.3">
      <c r="A33" s="1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x14ac:dyDescent="0.3">
      <c r="A34" s="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x14ac:dyDescent="0.3">
      <c r="A35" s="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x14ac:dyDescent="0.3">
      <c r="A36" s="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x14ac:dyDescent="0.3">
      <c r="A37" s="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x14ac:dyDescent="0.3">
      <c r="A38" s="1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3">
      <c r="A39" s="1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x14ac:dyDescent="0.3">
      <c r="A40" s="1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x14ac:dyDescent="0.3">
      <c r="A41" s="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x14ac:dyDescent="0.3">
      <c r="A42" s="1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x14ac:dyDescent="0.3">
      <c r="A43" s="1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x14ac:dyDescent="0.3">
      <c r="A44" s="1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x14ac:dyDescent="0.3">
      <c r="A45" s="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x14ac:dyDescent="0.3">
      <c r="A46" s="1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x14ac:dyDescent="0.3">
      <c r="A47" s="1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x14ac:dyDescent="0.3">
      <c r="A48" s="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x14ac:dyDescent="0.3">
      <c r="A49" s="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x14ac:dyDescent="0.3">
      <c r="A50" s="1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x14ac:dyDescent="0.3">
      <c r="A51" s="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x14ac:dyDescent="0.3">
      <c r="A52" s="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x14ac:dyDescent="0.3">
      <c r="A53" s="1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x14ac:dyDescent="0.3">
      <c r="A54" s="1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x14ac:dyDescent="0.3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x14ac:dyDescent="0.3">
      <c r="A56" s="1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x14ac:dyDescent="0.3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x14ac:dyDescent="0.3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x14ac:dyDescent="0.3">
      <c r="A59" s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x14ac:dyDescent="0.3">
      <c r="A60" s="1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x14ac:dyDescent="0.3">
      <c r="A61" s="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x14ac:dyDescent="0.3">
      <c r="A62" s="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x14ac:dyDescent="0.3">
      <c r="A63" s="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x14ac:dyDescent="0.3">
      <c r="A64" s="1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x14ac:dyDescent="0.3">
      <c r="A65" s="1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x14ac:dyDescent="0.3">
      <c r="A66" s="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x14ac:dyDescent="0.3">
      <c r="A67" s="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0" x14ac:dyDescent="0.3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 x14ac:dyDescent="0.3">
      <c r="A69" s="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1:50" x14ac:dyDescent="0.3">
      <c r="A70" s="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1:50" x14ac:dyDescent="0.3">
      <c r="A71" s="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1:50" x14ac:dyDescent="0.3">
      <c r="A72" s="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1:50" x14ac:dyDescent="0.3">
      <c r="A73" s="1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1:50" x14ac:dyDescent="0.3">
      <c r="A74" s="1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1:50" x14ac:dyDescent="0.3">
      <c r="A75" s="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 x14ac:dyDescent="0.3">
      <c r="A76" s="1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1:50" x14ac:dyDescent="0.3">
      <c r="A77" s="1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50" x14ac:dyDescent="0.3">
      <c r="A78" s="1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 x14ac:dyDescent="0.3">
      <c r="A79" s="1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50" x14ac:dyDescent="0.3">
      <c r="A80" s="1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1:50" x14ac:dyDescent="0.3">
      <c r="A81" s="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1:50" x14ac:dyDescent="0.3">
      <c r="A82" s="1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1:50" x14ac:dyDescent="0.3">
      <c r="A83" s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1:50" x14ac:dyDescent="0.3">
      <c r="A84" s="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1:50" x14ac:dyDescent="0.3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1:50" x14ac:dyDescent="0.3">
      <c r="A86" s="1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1:50" x14ac:dyDescent="0.3">
      <c r="A87" s="1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1:50" x14ac:dyDescent="0.3">
      <c r="A88" s="1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1:50" x14ac:dyDescent="0.3">
      <c r="A89" s="1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1:50" x14ac:dyDescent="0.3">
      <c r="A90" s="1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1:50" x14ac:dyDescent="0.3">
      <c r="A91" s="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1:50" x14ac:dyDescent="0.3">
      <c r="A92" s="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1:50" x14ac:dyDescent="0.3">
      <c r="A93" s="1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1:50" x14ac:dyDescent="0.3">
      <c r="A94" s="1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1:50" x14ac:dyDescent="0.3">
      <c r="A95" s="1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1:50" x14ac:dyDescent="0.3">
      <c r="A96" s="1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1:50" x14ac:dyDescent="0.3">
      <c r="A97" s="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1:50" x14ac:dyDescent="0.3">
      <c r="A98" s="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1:50" x14ac:dyDescent="0.3">
      <c r="A99" s="1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1:50" x14ac:dyDescent="0.3">
      <c r="A100" s="1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1:50" x14ac:dyDescent="0.3">
      <c r="A101" s="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1:50" x14ac:dyDescent="0.3">
      <c r="A102" s="1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1:50" x14ac:dyDescent="0.3">
      <c r="A103" s="1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1:50" x14ac:dyDescent="0.3">
      <c r="A104" s="1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1:50" x14ac:dyDescent="0.3">
      <c r="A105" s="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1:50" x14ac:dyDescent="0.3">
      <c r="A106" s="1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1:50" x14ac:dyDescent="0.3">
      <c r="A107" s="1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1:50" x14ac:dyDescent="0.3">
      <c r="A108" s="1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1:50" x14ac:dyDescent="0.3">
      <c r="A109" s="1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1:50" x14ac:dyDescent="0.3">
      <c r="A110" s="1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1:50" x14ac:dyDescent="0.3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1:50" x14ac:dyDescent="0.3">
      <c r="A112" s="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1:50" x14ac:dyDescent="0.3">
      <c r="A113" s="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1:50" x14ac:dyDescent="0.3">
      <c r="A114" s="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1:50" x14ac:dyDescent="0.3">
      <c r="A115" s="1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1:50" x14ac:dyDescent="0.3">
      <c r="A116" s="1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1:50" x14ac:dyDescent="0.3">
      <c r="A117" s="1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1:50" x14ac:dyDescent="0.3">
      <c r="A118" s="1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1:50" x14ac:dyDescent="0.3">
      <c r="A119" s="1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1:50" x14ac:dyDescent="0.3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1:50" x14ac:dyDescent="0.3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1:50" x14ac:dyDescent="0.3">
      <c r="A122" s="1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1:50" x14ac:dyDescent="0.3">
      <c r="A123" s="1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1:50" x14ac:dyDescent="0.3">
      <c r="A124" s="1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1:50" x14ac:dyDescent="0.3">
      <c r="A125" s="1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1:50" x14ac:dyDescent="0.3">
      <c r="A126" s="1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1:50" x14ac:dyDescent="0.3">
      <c r="A127" s="1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1:50" x14ac:dyDescent="0.3">
      <c r="A128" s="1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1:50" x14ac:dyDescent="0.3">
      <c r="A129" s="1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1:50" x14ac:dyDescent="0.3">
      <c r="A130" s="1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1:50" x14ac:dyDescent="0.3">
      <c r="A131" s="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1:50" x14ac:dyDescent="0.3">
      <c r="A132" s="1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1:50" x14ac:dyDescent="0.3">
      <c r="A133" s="1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1:50" x14ac:dyDescent="0.3">
      <c r="A134" s="1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1:50" x14ac:dyDescent="0.3">
      <c r="A135" s="1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1:50" x14ac:dyDescent="0.3">
      <c r="A136" s="1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1:50" x14ac:dyDescent="0.3">
      <c r="A137" s="1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1:50" x14ac:dyDescent="0.3">
      <c r="A138" s="1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1:50" x14ac:dyDescent="0.3">
      <c r="A139" s="1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1:50" x14ac:dyDescent="0.3">
      <c r="A140" s="1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1:50" x14ac:dyDescent="0.3">
      <c r="A141" s="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1:50" x14ac:dyDescent="0.3">
      <c r="A142" s="1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1:50" x14ac:dyDescent="0.3">
      <c r="A143" s="1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1:50" x14ac:dyDescent="0.3">
      <c r="A144" s="1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50" x14ac:dyDescent="0.3">
      <c r="A145" s="1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1:50" x14ac:dyDescent="0.3">
      <c r="A146" s="1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1:50" x14ac:dyDescent="0.3">
      <c r="A147" s="1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1:50" x14ac:dyDescent="0.3">
      <c r="A148" s="1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50" x14ac:dyDescent="0.3">
      <c r="A149" s="1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1:50" x14ac:dyDescent="0.3">
      <c r="A150" s="1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1:50" x14ac:dyDescent="0.3">
      <c r="A151" s="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1:50" x14ac:dyDescent="0.3">
      <c r="A152" s="1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1:50" x14ac:dyDescent="0.3">
      <c r="A153" s="1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1:50" x14ac:dyDescent="0.3">
      <c r="A154" s="1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1:50" x14ac:dyDescent="0.3">
      <c r="A155" s="1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1:50" x14ac:dyDescent="0.3">
      <c r="A156" s="1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1:50" x14ac:dyDescent="0.3">
      <c r="A157" s="1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1:50" x14ac:dyDescent="0.3">
      <c r="A158" s="1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1:50" x14ac:dyDescent="0.3">
      <c r="A159" s="1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1:50" x14ac:dyDescent="0.3">
      <c r="A160" s="1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1:50" x14ac:dyDescent="0.3">
      <c r="A161" s="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1:50" x14ac:dyDescent="0.3">
      <c r="A162" s="1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1:50" x14ac:dyDescent="0.3">
      <c r="A163" s="1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1:50" x14ac:dyDescent="0.3">
      <c r="A164" s="1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1:50" x14ac:dyDescent="0.3">
      <c r="A165" s="1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1:50" x14ac:dyDescent="0.3">
      <c r="A166" s="1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1:50" x14ac:dyDescent="0.3">
      <c r="A167" s="1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1:50" x14ac:dyDescent="0.3">
      <c r="A168" s="1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1:50" x14ac:dyDescent="0.3">
      <c r="A169" s="1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1:50" x14ac:dyDescent="0.3">
      <c r="A170" s="1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1:50" x14ac:dyDescent="0.3">
      <c r="A171" s="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1:50" x14ac:dyDescent="0.3">
      <c r="A172" s="1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1:50" x14ac:dyDescent="0.3">
      <c r="A173" s="1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1:50" x14ac:dyDescent="0.3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1:50" x14ac:dyDescent="0.3">
      <c r="A175" s="1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1:50" x14ac:dyDescent="0.3">
      <c r="A176" s="1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1:50" x14ac:dyDescent="0.3">
      <c r="A177" s="1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1:50" x14ac:dyDescent="0.3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1:50" x14ac:dyDescent="0.3">
      <c r="A179" s="1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1:50" x14ac:dyDescent="0.3">
      <c r="A180" s="1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1:50" x14ac:dyDescent="0.3">
      <c r="A181" s="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1:50" x14ac:dyDescent="0.3">
      <c r="A182" s="1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1:50" x14ac:dyDescent="0.3">
      <c r="A183" s="1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1:50" x14ac:dyDescent="0.3">
      <c r="A184" s="1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1:50" x14ac:dyDescent="0.3">
      <c r="A185" s="1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1:50" x14ac:dyDescent="0.3">
      <c r="A186" s="1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1:50" x14ac:dyDescent="0.3">
      <c r="A187" s="1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1:50" x14ac:dyDescent="0.3">
      <c r="A188" s="1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1:50" x14ac:dyDescent="0.3">
      <c r="A189" s="1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1:50" x14ac:dyDescent="0.3">
      <c r="A190" s="1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1:50" x14ac:dyDescent="0.3">
      <c r="A191" s="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1:50" x14ac:dyDescent="0.3">
      <c r="A192" s="1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1:50" x14ac:dyDescent="0.3">
      <c r="A193" s="1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1:50" x14ac:dyDescent="0.3">
      <c r="A194" s="1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1:50" x14ac:dyDescent="0.3">
      <c r="A195" s="1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1:50" x14ac:dyDescent="0.3">
      <c r="A196" s="1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1:50" x14ac:dyDescent="0.3">
      <c r="A197" s="1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1:50" x14ac:dyDescent="0.3">
      <c r="A198" s="1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1:50" x14ac:dyDescent="0.3">
      <c r="A199" s="1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1:50" x14ac:dyDescent="0.3">
      <c r="A200" s="1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1:50" x14ac:dyDescent="0.3">
      <c r="A201" s="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1:50" x14ac:dyDescent="0.3">
      <c r="A202" s="1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1:50" x14ac:dyDescent="0.3">
      <c r="A203" s="1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1:50" x14ac:dyDescent="0.3">
      <c r="A204" s="1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1:50" x14ac:dyDescent="0.3">
      <c r="A205" s="1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1:50" x14ac:dyDescent="0.3">
      <c r="A206" s="1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1:50" x14ac:dyDescent="0.3">
      <c r="A207" s="1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1:50" x14ac:dyDescent="0.3">
      <c r="A208" s="1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1:50" x14ac:dyDescent="0.3">
      <c r="A209" s="1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1:50" x14ac:dyDescent="0.3">
      <c r="A210" s="1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1:50" x14ac:dyDescent="0.3">
      <c r="A211" s="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1:50" x14ac:dyDescent="0.3">
      <c r="A212" s="1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1:50" x14ac:dyDescent="0.3">
      <c r="A213" s="1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1:50" x14ac:dyDescent="0.3">
      <c r="A214" s="1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1:50" x14ac:dyDescent="0.3">
      <c r="A215" s="1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1:50" x14ac:dyDescent="0.3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1:50" x14ac:dyDescent="0.3">
      <c r="A217" s="1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1:50" x14ac:dyDescent="0.3">
      <c r="A218" s="1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1:50" x14ac:dyDescent="0.3">
      <c r="A219" s="1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1:50" x14ac:dyDescent="0.3">
      <c r="A220" s="1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1:50" x14ac:dyDescent="0.3">
      <c r="A221" s="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1:50" x14ac:dyDescent="0.3">
      <c r="A222" s="1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1:50" x14ac:dyDescent="0.3">
      <c r="A223" s="1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1:50" x14ac:dyDescent="0.3">
      <c r="A224" s="1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1:50" x14ac:dyDescent="0.3">
      <c r="A225" s="1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1:50" x14ac:dyDescent="0.3">
      <c r="A226" s="1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1:50" x14ac:dyDescent="0.3">
      <c r="A227" s="1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1:50" x14ac:dyDescent="0.3">
      <c r="A228" s="1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1:50" x14ac:dyDescent="0.3">
      <c r="A229" s="1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1:50" x14ac:dyDescent="0.3">
      <c r="A230" s="1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1:50" x14ac:dyDescent="0.3">
      <c r="A231" s="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1:50" x14ac:dyDescent="0.3">
      <c r="A232" s="1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1:50" x14ac:dyDescent="0.3">
      <c r="A233" s="1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1:50" x14ac:dyDescent="0.3">
      <c r="A234" s="1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1:50" x14ac:dyDescent="0.3">
      <c r="A235" s="1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1:50" x14ac:dyDescent="0.3">
      <c r="A236" s="1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1:50" x14ac:dyDescent="0.3">
      <c r="A237" s="1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1:50" x14ac:dyDescent="0.3">
      <c r="A238" s="1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1:50" x14ac:dyDescent="0.3">
      <c r="A239" s="1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1:50" x14ac:dyDescent="0.3">
      <c r="A240" s="1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1:50" x14ac:dyDescent="0.3">
      <c r="A241" s="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1:50" x14ac:dyDescent="0.3">
      <c r="A242" s="1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1:50" x14ac:dyDescent="0.3">
      <c r="A243" s="1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1:50" x14ac:dyDescent="0.3">
      <c r="A244" s="1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1:50" x14ac:dyDescent="0.3">
      <c r="A245" s="1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1:50" x14ac:dyDescent="0.3">
      <c r="A246" s="1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1:50" x14ac:dyDescent="0.3">
      <c r="A247" s="1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1:50" x14ac:dyDescent="0.3">
      <c r="A248" s="1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1:50" x14ac:dyDescent="0.3">
      <c r="A249" s="1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1:50" x14ac:dyDescent="0.3">
      <c r="A250" s="1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1:50" x14ac:dyDescent="0.3">
      <c r="A251" s="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1:50" x14ac:dyDescent="0.3">
      <c r="A252" s="1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1:50" x14ac:dyDescent="0.3">
      <c r="A253" s="1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1:50" x14ac:dyDescent="0.3">
      <c r="A254" s="1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1:50" x14ac:dyDescent="0.3">
      <c r="A255" s="1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1:50" x14ac:dyDescent="0.3">
      <c r="A256" s="1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1:50" x14ac:dyDescent="0.3">
      <c r="A257" s="1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1:50" x14ac:dyDescent="0.3">
      <c r="A258" s="1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1:50" x14ac:dyDescent="0.3">
      <c r="A259" s="1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1:50" x14ac:dyDescent="0.3">
      <c r="A260" s="1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1:50" x14ac:dyDescent="0.3">
      <c r="A261" s="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1:50" x14ac:dyDescent="0.3">
      <c r="A262" s="1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1:50" x14ac:dyDescent="0.3">
      <c r="A263" s="1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1:50" x14ac:dyDescent="0.3">
      <c r="A264" s="1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1:50" x14ac:dyDescent="0.3">
      <c r="A265" s="1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1:50" x14ac:dyDescent="0.3">
      <c r="A266" s="1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1:50" x14ac:dyDescent="0.3">
      <c r="A267" s="1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1:50" x14ac:dyDescent="0.3">
      <c r="A268" s="1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1:50" x14ac:dyDescent="0.3">
      <c r="A269" s="1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1:50" x14ac:dyDescent="0.3">
      <c r="A270" s="1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1:50" x14ac:dyDescent="0.3">
      <c r="A271" s="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1:50" x14ac:dyDescent="0.3">
      <c r="A272" s="1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1:50" x14ac:dyDescent="0.3">
      <c r="A273" s="1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1:50" x14ac:dyDescent="0.3">
      <c r="A274" s="1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1:50" x14ac:dyDescent="0.3">
      <c r="A275" s="1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1:50" x14ac:dyDescent="0.3">
      <c r="A276" s="1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1:50" x14ac:dyDescent="0.3">
      <c r="A277" s="1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1:50" x14ac:dyDescent="0.3">
      <c r="A278" s="1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 x14ac:dyDescent="0.3">
      <c r="A279" s="1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1:50" x14ac:dyDescent="0.3">
      <c r="A280" s="1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1:50" x14ac:dyDescent="0.3">
      <c r="A281" s="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1:50" x14ac:dyDescent="0.3">
      <c r="A282" s="1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1:50" x14ac:dyDescent="0.3">
      <c r="A283" s="1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1:50" x14ac:dyDescent="0.3">
      <c r="A284" s="1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1:50" x14ac:dyDescent="0.3">
      <c r="A285" s="1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1:50" x14ac:dyDescent="0.3">
      <c r="A286" s="1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 x14ac:dyDescent="0.3">
      <c r="A287" s="1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 x14ac:dyDescent="0.3">
      <c r="A288" s="1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 x14ac:dyDescent="0.3">
      <c r="A289" s="1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 x14ac:dyDescent="0.3">
      <c r="A290" s="1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 x14ac:dyDescent="0.3">
      <c r="A291" s="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 x14ac:dyDescent="0.3">
      <c r="A292" s="1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 x14ac:dyDescent="0.3">
      <c r="A293" s="1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 x14ac:dyDescent="0.3">
      <c r="A294" s="1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 x14ac:dyDescent="0.3">
      <c r="A295" s="1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 x14ac:dyDescent="0.3">
      <c r="A296" s="1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 x14ac:dyDescent="0.3">
      <c r="A297" s="1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 x14ac:dyDescent="0.3">
      <c r="A298" s="1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 x14ac:dyDescent="0.3">
      <c r="A299" s="1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x14ac:dyDescent="0.3">
      <c r="A300" s="1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x14ac:dyDescent="0.3">
      <c r="A301" s="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x14ac:dyDescent="0.3">
      <c r="A302" s="1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 x14ac:dyDescent="0.3">
      <c r="A303" s="1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 x14ac:dyDescent="0.3">
      <c r="A304" s="1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 x14ac:dyDescent="0.3">
      <c r="A305" s="1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 x14ac:dyDescent="0.3">
      <c r="A306" s="1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1:50" x14ac:dyDescent="0.3">
      <c r="A307" s="1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1:50" x14ac:dyDescent="0.3">
      <c r="A308" s="1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1:50" x14ac:dyDescent="0.3">
      <c r="A309" s="1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1:50" x14ac:dyDescent="0.3">
      <c r="A310" s="1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1:50" x14ac:dyDescent="0.3">
      <c r="A311" s="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1:50" x14ac:dyDescent="0.3">
      <c r="A312" s="1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1:50" x14ac:dyDescent="0.3">
      <c r="A313" s="1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1:50" x14ac:dyDescent="0.3">
      <c r="A314" s="1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1:50" x14ac:dyDescent="0.3">
      <c r="A315" s="1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 x14ac:dyDescent="0.3">
      <c r="A316" s="1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 x14ac:dyDescent="0.3">
      <c r="A317" s="1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 x14ac:dyDescent="0.3">
      <c r="A318" s="1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 x14ac:dyDescent="0.3">
      <c r="A319" s="1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 x14ac:dyDescent="0.3">
      <c r="A320" s="1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 x14ac:dyDescent="0.3">
      <c r="A321" s="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 x14ac:dyDescent="0.3">
      <c r="A322" s="1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 x14ac:dyDescent="0.3">
      <c r="A323" s="1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 x14ac:dyDescent="0.3">
      <c r="A324" s="1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 x14ac:dyDescent="0.3">
      <c r="A325" s="1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 x14ac:dyDescent="0.3">
      <c r="A326" s="1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 x14ac:dyDescent="0.3">
      <c r="A327" s="1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 x14ac:dyDescent="0.3">
      <c r="A328" s="1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 x14ac:dyDescent="0.3">
      <c r="A329" s="1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 x14ac:dyDescent="0.3">
      <c r="A330" s="1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 x14ac:dyDescent="0.3">
      <c r="A331" s="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 x14ac:dyDescent="0.3">
      <c r="A332" s="1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 x14ac:dyDescent="0.3">
      <c r="A333" s="1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 x14ac:dyDescent="0.3">
      <c r="A334" s="1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 x14ac:dyDescent="0.3">
      <c r="A335" s="1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 x14ac:dyDescent="0.3">
      <c r="A336" s="1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 x14ac:dyDescent="0.3">
      <c r="A337" s="1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 x14ac:dyDescent="0.3">
      <c r="A338" s="1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 x14ac:dyDescent="0.3">
      <c r="A339" s="1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 x14ac:dyDescent="0.3">
      <c r="A340" s="1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 x14ac:dyDescent="0.3">
      <c r="A341" s="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 x14ac:dyDescent="0.3">
      <c r="A342" s="1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 x14ac:dyDescent="0.3">
      <c r="A343" s="1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 x14ac:dyDescent="0.3">
      <c r="A344" s="1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 x14ac:dyDescent="0.3">
      <c r="A345" s="1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 x14ac:dyDescent="0.3">
      <c r="A346" s="1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 x14ac:dyDescent="0.3">
      <c r="A347" s="1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 x14ac:dyDescent="0.3">
      <c r="A348" s="1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 x14ac:dyDescent="0.3">
      <c r="A349" s="1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 x14ac:dyDescent="0.3">
      <c r="A350" s="1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 x14ac:dyDescent="0.3">
      <c r="A351" s="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 x14ac:dyDescent="0.3">
      <c r="A352" s="1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 x14ac:dyDescent="0.3">
      <c r="A353" s="1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 x14ac:dyDescent="0.3">
      <c r="A354" s="1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 x14ac:dyDescent="0.3">
      <c r="A355" s="1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 x14ac:dyDescent="0.3">
      <c r="A356" s="1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 x14ac:dyDescent="0.3">
      <c r="A357" s="1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 x14ac:dyDescent="0.3">
      <c r="A358" s="1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 x14ac:dyDescent="0.3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 x14ac:dyDescent="0.3">
      <c r="A360" s="1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 x14ac:dyDescent="0.3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 x14ac:dyDescent="0.3">
      <c r="A362" s="1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 x14ac:dyDescent="0.3">
      <c r="A363" s="1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1:50" x14ac:dyDescent="0.3">
      <c r="A364" s="1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1:50" x14ac:dyDescent="0.3">
      <c r="A365" s="1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1:50" x14ac:dyDescent="0.3">
      <c r="A366" s="1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1:50" x14ac:dyDescent="0.3">
      <c r="A367" s="1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1:50" x14ac:dyDescent="0.3">
      <c r="A368" s="1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1:50" x14ac:dyDescent="0.3">
      <c r="A369" s="1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1:50" x14ac:dyDescent="0.3">
      <c r="A370" s="1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 x14ac:dyDescent="0.3">
      <c r="A371" s="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 x14ac:dyDescent="0.3">
      <c r="A372" s="1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 x14ac:dyDescent="0.3">
      <c r="A373" s="1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 x14ac:dyDescent="0.3">
      <c r="A374" s="1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 x14ac:dyDescent="0.3">
      <c r="A375" s="1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 x14ac:dyDescent="0.3">
      <c r="A376" s="1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 x14ac:dyDescent="0.3">
      <c r="A377" s="1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 x14ac:dyDescent="0.3">
      <c r="A378" s="1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 x14ac:dyDescent="0.3">
      <c r="A379" s="1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 x14ac:dyDescent="0.3">
      <c r="A380" s="1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 x14ac:dyDescent="0.3">
      <c r="A381" s="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 x14ac:dyDescent="0.3">
      <c r="A382" s="1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 x14ac:dyDescent="0.3">
      <c r="A383" s="1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 x14ac:dyDescent="0.3">
      <c r="A384" s="1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 x14ac:dyDescent="0.3">
      <c r="A385" s="1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 x14ac:dyDescent="0.3">
      <c r="A386" s="1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 x14ac:dyDescent="0.3">
      <c r="A387" s="1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 x14ac:dyDescent="0.3">
      <c r="A388" s="1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 x14ac:dyDescent="0.3">
      <c r="A389" s="1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 x14ac:dyDescent="0.3">
      <c r="A390" s="1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 x14ac:dyDescent="0.3">
      <c r="A391" s="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 x14ac:dyDescent="0.3">
      <c r="A392" s="1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 x14ac:dyDescent="0.3">
      <c r="A393" s="1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 x14ac:dyDescent="0.3">
      <c r="A394" s="1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 x14ac:dyDescent="0.3">
      <c r="A395" s="1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 x14ac:dyDescent="0.3">
      <c r="A396" s="1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 x14ac:dyDescent="0.3">
      <c r="A397" s="1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 x14ac:dyDescent="0.3">
      <c r="A398" s="1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 x14ac:dyDescent="0.3">
      <c r="A399" s="1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 x14ac:dyDescent="0.3">
      <c r="A400" s="1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 x14ac:dyDescent="0.3">
      <c r="A401" s="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 x14ac:dyDescent="0.3">
      <c r="A402" s="1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 x14ac:dyDescent="0.3">
      <c r="A403" s="1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 x14ac:dyDescent="0.3">
      <c r="A404" s="1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 x14ac:dyDescent="0.3">
      <c r="A405" s="1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 x14ac:dyDescent="0.3">
      <c r="A406" s="1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 x14ac:dyDescent="0.3">
      <c r="A407" s="1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 x14ac:dyDescent="0.3">
      <c r="A408" s="1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 x14ac:dyDescent="0.3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 x14ac:dyDescent="0.3">
      <c r="A410" s="1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1:50" x14ac:dyDescent="0.3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1:50" x14ac:dyDescent="0.3">
      <c r="A412" s="1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1:50" x14ac:dyDescent="0.3">
      <c r="A413" s="1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1:50" x14ac:dyDescent="0.3">
      <c r="A414" s="1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1:50" x14ac:dyDescent="0.3">
      <c r="A415" s="1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1:50" x14ac:dyDescent="0.3">
      <c r="A416" s="1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1:50" x14ac:dyDescent="0.3">
      <c r="A417" s="1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1:50" x14ac:dyDescent="0.3">
      <c r="A418" s="1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1:50" x14ac:dyDescent="0.3">
      <c r="A419" s="1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1:50" x14ac:dyDescent="0.3">
      <c r="A420" s="1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1:50" x14ac:dyDescent="0.3">
      <c r="A421" s="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1:50" x14ac:dyDescent="0.3">
      <c r="A422" s="1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1:50" x14ac:dyDescent="0.3">
      <c r="A423" s="1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1:50" x14ac:dyDescent="0.3">
      <c r="A424" s="1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1:50" x14ac:dyDescent="0.3">
      <c r="A425" s="1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1:50" x14ac:dyDescent="0.3">
      <c r="A426" s="1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1:50" x14ac:dyDescent="0.3">
      <c r="A427" s="1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1:50" x14ac:dyDescent="0.3">
      <c r="A428" s="1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1:50" x14ac:dyDescent="0.3">
      <c r="A429" s="1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1:50" x14ac:dyDescent="0.3">
      <c r="A430" s="1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1:50" x14ac:dyDescent="0.3">
      <c r="A431" s="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1:50" x14ac:dyDescent="0.3">
      <c r="A432" s="1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1:50" x14ac:dyDescent="0.3">
      <c r="A433" s="1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1:50" x14ac:dyDescent="0.3">
      <c r="A434" s="1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1:50" x14ac:dyDescent="0.3">
      <c r="A435" s="1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1:50" x14ac:dyDescent="0.3">
      <c r="A436" s="1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1:50" x14ac:dyDescent="0.3">
      <c r="A437" s="1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x14ac:dyDescent="0.3">
      <c r="A438" s="1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x14ac:dyDescent="0.3">
      <c r="A439" s="1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x14ac:dyDescent="0.3">
      <c r="A440" s="1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x14ac:dyDescent="0.3">
      <c r="A441" s="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1:50" x14ac:dyDescent="0.3">
      <c r="A442" s="1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1:50" x14ac:dyDescent="0.3">
      <c r="A443" s="1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1:50" x14ac:dyDescent="0.3">
      <c r="A444" s="1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1:50" x14ac:dyDescent="0.3">
      <c r="A445" s="1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1:50" x14ac:dyDescent="0.3">
      <c r="A446" s="1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1:50" x14ac:dyDescent="0.3">
      <c r="A447" s="1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1:50" x14ac:dyDescent="0.3">
      <c r="A448" s="1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1:50" x14ac:dyDescent="0.3">
      <c r="A449" s="1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1:50" x14ac:dyDescent="0.3">
      <c r="A450" s="1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1:50" x14ac:dyDescent="0.3">
      <c r="A451" s="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1:50" x14ac:dyDescent="0.3">
      <c r="A452" s="1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1:50" x14ac:dyDescent="0.3">
      <c r="A453" s="1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1:50" x14ac:dyDescent="0.3">
      <c r="A454" s="1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1:50" x14ac:dyDescent="0.3">
      <c r="A455" s="1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1:50" x14ac:dyDescent="0.3">
      <c r="A456" s="1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1:50" x14ac:dyDescent="0.3">
      <c r="A457" s="1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1:50" x14ac:dyDescent="0.3">
      <c r="A458" s="1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1:50" x14ac:dyDescent="0.3">
      <c r="A459" s="1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1:50" x14ac:dyDescent="0.3">
      <c r="A460" s="1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1:50" x14ac:dyDescent="0.3">
      <c r="A461" s="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1:50" x14ac:dyDescent="0.3">
      <c r="A462" s="1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1:50" x14ac:dyDescent="0.3">
      <c r="A463" s="1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1:50" x14ac:dyDescent="0.3">
      <c r="A464" s="1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1:50" x14ac:dyDescent="0.3">
      <c r="A465" s="1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1:50" x14ac:dyDescent="0.3">
      <c r="A466" s="1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1:50" x14ac:dyDescent="0.3">
      <c r="A467" s="1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1:50" x14ac:dyDescent="0.3">
      <c r="A468" s="1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1:50" x14ac:dyDescent="0.3">
      <c r="A469" s="1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1:50" x14ac:dyDescent="0.3">
      <c r="A470" s="1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1:50" x14ac:dyDescent="0.3">
      <c r="A471" s="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1:50" x14ac:dyDescent="0.3">
      <c r="A472" s="1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1:50" x14ac:dyDescent="0.3">
      <c r="A473" s="1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1:50" x14ac:dyDescent="0.3">
      <c r="A474" s="1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1:50" x14ac:dyDescent="0.3">
      <c r="A475" s="1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1:50" x14ac:dyDescent="0.3">
      <c r="A476" s="1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1:50" x14ac:dyDescent="0.3">
      <c r="A477" s="1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1:50" x14ac:dyDescent="0.3">
      <c r="A478" s="1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1:50" x14ac:dyDescent="0.3">
      <c r="A479" s="1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1:50" x14ac:dyDescent="0.3">
      <c r="A480" s="1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1:50" x14ac:dyDescent="0.3">
      <c r="A481" s="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1:50" x14ac:dyDescent="0.3">
      <c r="A482" s="1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1:50" x14ac:dyDescent="0.3">
      <c r="A483" s="1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1:50" x14ac:dyDescent="0.3">
      <c r="A484" s="1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1:50" x14ac:dyDescent="0.3">
      <c r="A485" s="1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1:50" x14ac:dyDescent="0.3">
      <c r="A486" s="1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1:50" x14ac:dyDescent="0.3">
      <c r="A487" s="1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1:50" x14ac:dyDescent="0.3">
      <c r="A488" s="1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1:50" x14ac:dyDescent="0.3">
      <c r="A489" s="1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1:50" x14ac:dyDescent="0.3">
      <c r="A490" s="1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1:50" x14ac:dyDescent="0.3">
      <c r="A491" s="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1:50" x14ac:dyDescent="0.3">
      <c r="A492" s="1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1:50" x14ac:dyDescent="0.3">
      <c r="A493" s="1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1:50" x14ac:dyDescent="0.3">
      <c r="A494" s="1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1:50" x14ac:dyDescent="0.3">
      <c r="A495" s="1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1:50" x14ac:dyDescent="0.3">
      <c r="A496" s="1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1:50" x14ac:dyDescent="0.3">
      <c r="A497" s="1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</sheetData>
  <mergeCells count="6">
    <mergeCell ref="A1:A3"/>
    <mergeCell ref="AY1:AY3"/>
    <mergeCell ref="AZ1:AZ3"/>
    <mergeCell ref="A23:A25"/>
    <mergeCell ref="AY23:AY25"/>
    <mergeCell ref="AZ23:AZ25"/>
  </mergeCells>
  <pageMargins left="0.7" right="0.7" top="0.75" bottom="0.75" header="0.3" footer="0.3"/>
  <ignoredErrors>
    <ignoredError sqref="AZ11 AZ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6"/>
  <sheetViews>
    <sheetView topLeftCell="A16" workbookViewId="0">
      <selection activeCell="N34" sqref="N34"/>
    </sheetView>
  </sheetViews>
  <sheetFormatPr defaultRowHeight="14.4" x14ac:dyDescent="0.3"/>
  <cols>
    <col min="1" max="1" width="6.88671875" style="13" bestFit="1" customWidth="1"/>
    <col min="2" max="2" width="22.6640625" customWidth="1"/>
    <col min="3" max="4" width="0" style="13" hidden="1" customWidth="1"/>
    <col min="5" max="5" width="2.33203125" style="13" hidden="1" customWidth="1"/>
    <col min="6" max="6" width="7.44140625" style="13" bestFit="1" customWidth="1"/>
    <col min="7" max="7" width="5.44140625" style="13" bestFit="1" customWidth="1"/>
    <col min="8" max="8" width="7.44140625" style="13" customWidth="1"/>
    <col min="9" max="9" width="5.44140625" style="13" bestFit="1" customWidth="1"/>
    <col min="10" max="10" width="7.33203125" style="13" customWidth="1"/>
    <col min="11" max="11" width="5.44140625" style="13" bestFit="1" customWidth="1"/>
    <col min="12" max="12" width="7.44140625" style="13" bestFit="1" customWidth="1"/>
    <col min="13" max="13" width="5.44140625" style="13" customWidth="1"/>
    <col min="14" max="14" width="7.109375" customWidth="1"/>
  </cols>
  <sheetData>
    <row r="1" spans="1:16" ht="14.4" customHeight="1" x14ac:dyDescent="0.3">
      <c r="F1" s="46" t="s">
        <v>7</v>
      </c>
      <c r="G1" s="47"/>
      <c r="H1" s="83" t="s">
        <v>8</v>
      </c>
      <c r="I1" s="83"/>
      <c r="J1" s="45" t="s">
        <v>9</v>
      </c>
      <c r="K1" s="45"/>
      <c r="L1" s="83" t="s">
        <v>10</v>
      </c>
      <c r="M1" s="83"/>
      <c r="N1" s="98" t="s">
        <v>20</v>
      </c>
    </row>
    <row r="2" spans="1:16" x14ac:dyDescent="0.3">
      <c r="A2" s="42" t="s">
        <v>12</v>
      </c>
      <c r="B2" s="42" t="s">
        <v>1</v>
      </c>
      <c r="C2" s="42" t="s">
        <v>3</v>
      </c>
      <c r="D2" s="42" t="s">
        <v>4</v>
      </c>
      <c r="E2" s="42" t="s">
        <v>5</v>
      </c>
      <c r="F2" s="14" t="s">
        <v>21</v>
      </c>
      <c r="G2" s="14" t="s">
        <v>6</v>
      </c>
      <c r="H2" s="84" t="s">
        <v>21</v>
      </c>
      <c r="I2" s="84" t="s">
        <v>6</v>
      </c>
      <c r="J2" s="14" t="s">
        <v>21</v>
      </c>
      <c r="K2" s="14" t="s">
        <v>6</v>
      </c>
      <c r="L2" s="84" t="s">
        <v>21</v>
      </c>
      <c r="M2" s="84" t="s">
        <v>6</v>
      </c>
      <c r="N2" s="99"/>
    </row>
    <row r="3" spans="1:16" x14ac:dyDescent="0.3">
      <c r="A3" s="15">
        <v>1</v>
      </c>
      <c r="B3" s="19" t="s">
        <v>34</v>
      </c>
      <c r="C3" s="15"/>
      <c r="D3" s="15"/>
      <c r="E3" s="52"/>
      <c r="F3" s="21" t="s">
        <v>127</v>
      </c>
      <c r="G3" s="21">
        <v>3.5</v>
      </c>
      <c r="H3" s="85" t="s">
        <v>127</v>
      </c>
      <c r="I3" s="85">
        <v>2.5</v>
      </c>
      <c r="J3" s="21"/>
      <c r="K3" s="21">
        <v>2</v>
      </c>
      <c r="L3" s="85"/>
      <c r="M3" s="85">
        <v>1</v>
      </c>
      <c r="N3" s="43">
        <f t="shared" ref="N3:N21" si="0">POWER(G3*I3*K3*M3,1/4)</f>
        <v>2.0453117446175235</v>
      </c>
    </row>
    <row r="4" spans="1:16" x14ac:dyDescent="0.3">
      <c r="A4" s="15">
        <v>2</v>
      </c>
      <c r="B4" s="19" t="s">
        <v>35</v>
      </c>
      <c r="C4" s="15"/>
      <c r="D4" s="15"/>
      <c r="E4" s="15"/>
      <c r="F4" s="21" t="s">
        <v>127</v>
      </c>
      <c r="G4" s="21">
        <v>3.5</v>
      </c>
      <c r="H4" s="85" t="s">
        <v>127</v>
      </c>
      <c r="I4" s="85">
        <v>2.5</v>
      </c>
      <c r="J4" s="21" t="s">
        <v>127</v>
      </c>
      <c r="K4" s="21">
        <v>1</v>
      </c>
      <c r="L4" s="85"/>
      <c r="M4" s="85">
        <v>4.5</v>
      </c>
      <c r="N4" s="43">
        <f t="shared" si="0"/>
        <v>2.5049850696172955</v>
      </c>
      <c r="P4" s="22"/>
    </row>
    <row r="5" spans="1:16" x14ac:dyDescent="0.3">
      <c r="A5" s="15">
        <v>3</v>
      </c>
      <c r="B5" s="19" t="s">
        <v>124</v>
      </c>
      <c r="C5" s="15"/>
      <c r="E5" s="15"/>
      <c r="F5" s="21" t="s">
        <v>127</v>
      </c>
      <c r="G5" s="21">
        <v>3.5</v>
      </c>
      <c r="H5" s="85" t="s">
        <v>127</v>
      </c>
      <c r="I5" s="85">
        <v>2.5</v>
      </c>
      <c r="J5" s="21"/>
      <c r="K5" s="21">
        <v>4</v>
      </c>
      <c r="L5" s="85"/>
      <c r="M5" s="85">
        <v>2</v>
      </c>
      <c r="N5" s="43">
        <f t="shared" si="0"/>
        <v>2.8925076085190784</v>
      </c>
      <c r="P5" s="3"/>
    </row>
    <row r="6" spans="1:16" x14ac:dyDescent="0.3">
      <c r="A6" s="15">
        <v>4</v>
      </c>
      <c r="B6" s="19" t="s">
        <v>125</v>
      </c>
      <c r="C6" s="15"/>
      <c r="D6" s="15"/>
      <c r="E6" s="15"/>
      <c r="F6" s="21" t="s">
        <v>127</v>
      </c>
      <c r="G6" s="21">
        <v>3.5</v>
      </c>
      <c r="H6" s="85"/>
      <c r="I6" s="85">
        <v>7</v>
      </c>
      <c r="J6" s="21"/>
      <c r="K6" s="21">
        <v>5</v>
      </c>
      <c r="L6" s="85"/>
      <c r="M6" s="85">
        <v>4.5</v>
      </c>
      <c r="N6" s="43">
        <f t="shared" si="0"/>
        <v>4.8454838523874777</v>
      </c>
      <c r="P6" s="3"/>
    </row>
    <row r="7" spans="1:16" x14ac:dyDescent="0.3">
      <c r="A7" s="15">
        <v>5</v>
      </c>
      <c r="B7" s="19" t="s">
        <v>100</v>
      </c>
      <c r="C7" s="15"/>
      <c r="D7" s="15"/>
      <c r="E7" s="15"/>
      <c r="F7" s="21" t="s">
        <v>127</v>
      </c>
      <c r="G7" s="21">
        <v>3.5</v>
      </c>
      <c r="H7" s="85" t="s">
        <v>127</v>
      </c>
      <c r="I7" s="85">
        <v>2.5</v>
      </c>
      <c r="J7" s="21"/>
      <c r="K7" s="21">
        <v>12</v>
      </c>
      <c r="L7" s="85"/>
      <c r="M7" s="85">
        <v>10.5</v>
      </c>
      <c r="N7" s="43">
        <f t="shared" si="0"/>
        <v>5.7622838728899834</v>
      </c>
      <c r="P7" s="22"/>
    </row>
    <row r="8" spans="1:16" x14ac:dyDescent="0.3">
      <c r="A8" s="15">
        <v>6</v>
      </c>
      <c r="B8" s="19" t="s">
        <v>101</v>
      </c>
      <c r="C8" s="15"/>
      <c r="D8" s="15"/>
      <c r="E8" s="15"/>
      <c r="F8" s="48"/>
      <c r="G8" s="21">
        <v>8</v>
      </c>
      <c r="H8" s="85"/>
      <c r="I8" s="85">
        <v>5</v>
      </c>
      <c r="J8" s="21"/>
      <c r="K8" s="21">
        <v>3</v>
      </c>
      <c r="L8" s="85"/>
      <c r="M8" s="85">
        <v>10.5</v>
      </c>
      <c r="N8" s="43">
        <f t="shared" si="0"/>
        <v>5.9578921355289491</v>
      </c>
      <c r="P8" s="3"/>
    </row>
    <row r="9" spans="1:16" x14ac:dyDescent="0.3">
      <c r="A9" s="15">
        <v>7</v>
      </c>
      <c r="B9" s="19" t="s">
        <v>55</v>
      </c>
      <c r="C9" s="15"/>
      <c r="D9" s="15"/>
      <c r="E9" s="15"/>
      <c r="F9" s="21"/>
      <c r="G9" s="21">
        <v>7</v>
      </c>
      <c r="H9" s="85"/>
      <c r="I9" s="85">
        <v>11</v>
      </c>
      <c r="J9" s="21"/>
      <c r="K9" s="21">
        <v>8</v>
      </c>
      <c r="L9" s="85"/>
      <c r="M9" s="85">
        <v>4.5</v>
      </c>
      <c r="N9" s="43">
        <f t="shared" si="0"/>
        <v>7.256017249452535</v>
      </c>
      <c r="P9" s="3"/>
    </row>
    <row r="10" spans="1:16" x14ac:dyDescent="0.3">
      <c r="A10" s="15">
        <v>8</v>
      </c>
      <c r="B10" s="19" t="s">
        <v>136</v>
      </c>
      <c r="C10" s="15"/>
      <c r="D10" s="15"/>
      <c r="E10" s="15"/>
      <c r="F10" s="21"/>
      <c r="G10" s="21">
        <v>11.5</v>
      </c>
      <c r="H10" s="85"/>
      <c r="I10" s="85">
        <v>14</v>
      </c>
      <c r="J10" s="21"/>
      <c r="K10" s="21">
        <v>7</v>
      </c>
      <c r="L10" s="85"/>
      <c r="M10" s="85">
        <v>4.5</v>
      </c>
      <c r="N10" s="43">
        <f t="shared" si="0"/>
        <v>8.4388663233170931</v>
      </c>
      <c r="P10" s="3"/>
    </row>
    <row r="11" spans="1:16" x14ac:dyDescent="0.3">
      <c r="A11" s="15">
        <v>9</v>
      </c>
      <c r="B11" s="19" t="s">
        <v>56</v>
      </c>
      <c r="C11" s="15"/>
      <c r="D11" s="15"/>
      <c r="E11" s="15"/>
      <c r="F11" s="21"/>
      <c r="G11" s="21">
        <v>10</v>
      </c>
      <c r="H11" s="85"/>
      <c r="I11" s="85">
        <v>9.5</v>
      </c>
      <c r="J11" s="21"/>
      <c r="K11" s="21">
        <v>6</v>
      </c>
      <c r="L11" s="85"/>
      <c r="M11" s="85">
        <v>9</v>
      </c>
      <c r="N11" s="43">
        <f t="shared" si="0"/>
        <v>8.4630974423008922</v>
      </c>
      <c r="P11" s="3"/>
    </row>
    <row r="12" spans="1:16" x14ac:dyDescent="0.3">
      <c r="A12" s="15">
        <v>10</v>
      </c>
      <c r="B12" s="19" t="s">
        <v>126</v>
      </c>
      <c r="C12" s="15"/>
      <c r="D12" s="15"/>
      <c r="E12" s="15"/>
      <c r="F12" s="21" t="s">
        <v>127</v>
      </c>
      <c r="G12" s="21">
        <v>3.5</v>
      </c>
      <c r="H12" s="85"/>
      <c r="I12" s="85">
        <v>13</v>
      </c>
      <c r="J12" s="21"/>
      <c r="K12" s="21">
        <v>9.5</v>
      </c>
      <c r="L12" s="85"/>
      <c r="M12" s="85">
        <v>13</v>
      </c>
      <c r="N12" s="43">
        <f t="shared" si="0"/>
        <v>8.658040012922104</v>
      </c>
      <c r="P12" s="3"/>
    </row>
    <row r="13" spans="1:16" x14ac:dyDescent="0.3">
      <c r="A13" s="15">
        <v>11</v>
      </c>
      <c r="B13" s="19" t="s">
        <v>73</v>
      </c>
      <c r="C13" s="15"/>
      <c r="D13" s="15"/>
      <c r="E13" s="15"/>
      <c r="F13" s="21"/>
      <c r="G13" s="21">
        <v>11.5</v>
      </c>
      <c r="H13" s="85"/>
      <c r="I13" s="85">
        <v>12</v>
      </c>
      <c r="J13" s="21"/>
      <c r="K13" s="21">
        <v>9.5</v>
      </c>
      <c r="L13" s="85"/>
      <c r="M13" s="85">
        <v>7</v>
      </c>
      <c r="N13" s="43">
        <f t="shared" si="0"/>
        <v>9.7875768017159785</v>
      </c>
      <c r="P13" s="3"/>
    </row>
    <row r="14" spans="1:16" x14ac:dyDescent="0.3">
      <c r="A14" s="15">
        <v>12</v>
      </c>
      <c r="B14" s="19" t="s">
        <v>137</v>
      </c>
      <c r="C14" s="15"/>
      <c r="D14" s="15"/>
      <c r="E14" s="15"/>
      <c r="F14" s="48"/>
      <c r="G14" s="21">
        <v>9</v>
      </c>
      <c r="H14" s="85"/>
      <c r="I14" s="85">
        <v>8</v>
      </c>
      <c r="J14" s="21"/>
      <c r="K14" s="21">
        <v>13</v>
      </c>
      <c r="L14" s="85"/>
      <c r="M14" s="85">
        <v>13</v>
      </c>
      <c r="N14" s="43">
        <f t="shared" si="0"/>
        <v>10.502792860239671</v>
      </c>
      <c r="P14" s="22"/>
    </row>
    <row r="15" spans="1:16" x14ac:dyDescent="0.3">
      <c r="A15" s="15">
        <v>13</v>
      </c>
      <c r="B15" s="19" t="s">
        <v>134</v>
      </c>
      <c r="C15" s="15"/>
      <c r="D15" s="15"/>
      <c r="E15" s="15"/>
      <c r="F15" s="21"/>
      <c r="G15" s="21">
        <v>17</v>
      </c>
      <c r="H15" s="85"/>
      <c r="I15" s="85">
        <v>6</v>
      </c>
      <c r="J15" s="21"/>
      <c r="K15" s="21">
        <v>16</v>
      </c>
      <c r="L15" s="85"/>
      <c r="M15" s="85">
        <v>8</v>
      </c>
      <c r="N15" s="43">
        <f t="shared" si="0"/>
        <v>10.689380471135152</v>
      </c>
      <c r="P15" s="22"/>
    </row>
    <row r="16" spans="1:16" x14ac:dyDescent="0.3">
      <c r="A16" s="15">
        <v>14</v>
      </c>
      <c r="B16" s="19" t="s">
        <v>115</v>
      </c>
      <c r="C16" s="15"/>
      <c r="D16" s="15"/>
      <c r="E16" s="15"/>
      <c r="F16" s="48"/>
      <c r="G16" s="21">
        <v>15</v>
      </c>
      <c r="H16" s="85"/>
      <c r="I16" s="85">
        <v>9.5</v>
      </c>
      <c r="J16" s="21"/>
      <c r="K16" s="21">
        <v>17</v>
      </c>
      <c r="L16" s="85"/>
      <c r="M16" s="85">
        <v>13</v>
      </c>
      <c r="N16" s="43">
        <f t="shared" si="0"/>
        <v>13.32145875566188</v>
      </c>
      <c r="P16" s="3"/>
    </row>
    <row r="17" spans="1:16" x14ac:dyDescent="0.3">
      <c r="A17" s="15">
        <v>15</v>
      </c>
      <c r="B17" s="19" t="s">
        <v>105</v>
      </c>
      <c r="C17" s="15"/>
      <c r="D17" s="15"/>
      <c r="E17" s="15"/>
      <c r="F17" s="48"/>
      <c r="G17" s="21">
        <v>13</v>
      </c>
      <c r="H17" s="85"/>
      <c r="I17" s="85">
        <v>15</v>
      </c>
      <c r="J17" s="21"/>
      <c r="K17" s="21">
        <v>11</v>
      </c>
      <c r="L17" s="85"/>
      <c r="M17" s="85">
        <v>16</v>
      </c>
      <c r="N17" s="43">
        <f t="shared" si="0"/>
        <v>13.610899266049639</v>
      </c>
      <c r="P17" s="3"/>
    </row>
    <row r="18" spans="1:16" x14ac:dyDescent="0.3">
      <c r="A18" s="15">
        <v>16</v>
      </c>
      <c r="B18" s="19" t="s">
        <v>135</v>
      </c>
      <c r="C18" s="15"/>
      <c r="D18" s="15"/>
      <c r="E18" s="15"/>
      <c r="F18" s="21"/>
      <c r="G18" s="21">
        <v>16</v>
      </c>
      <c r="H18" s="85"/>
      <c r="I18" s="85">
        <v>17</v>
      </c>
      <c r="J18" s="21"/>
      <c r="K18" s="21">
        <v>14.5</v>
      </c>
      <c r="L18" s="85"/>
      <c r="M18" s="85">
        <v>16</v>
      </c>
      <c r="N18" s="43">
        <f t="shared" si="0"/>
        <v>15.849450952311294</v>
      </c>
      <c r="P18" s="3"/>
    </row>
    <row r="19" spans="1:16" x14ac:dyDescent="0.3">
      <c r="A19" s="15">
        <v>17</v>
      </c>
      <c r="B19" s="19" t="s">
        <v>133</v>
      </c>
      <c r="C19" s="15"/>
      <c r="D19" s="15"/>
      <c r="E19" s="15"/>
      <c r="F19" s="21"/>
      <c r="G19" s="21">
        <v>14</v>
      </c>
      <c r="H19" s="85"/>
      <c r="I19" s="85">
        <v>16</v>
      </c>
      <c r="J19" s="21"/>
      <c r="K19" s="21">
        <v>18</v>
      </c>
      <c r="L19" s="85"/>
      <c r="M19" s="85">
        <v>16</v>
      </c>
      <c r="N19" s="43">
        <f t="shared" si="0"/>
        <v>15.937130414921022</v>
      </c>
      <c r="P19" s="3"/>
    </row>
    <row r="20" spans="1:16" x14ac:dyDescent="0.3">
      <c r="A20" s="15">
        <v>18</v>
      </c>
      <c r="B20" s="19" t="s">
        <v>132</v>
      </c>
      <c r="C20" s="15"/>
      <c r="D20" s="15"/>
      <c r="E20" s="15"/>
      <c r="F20" s="21"/>
      <c r="G20" s="21">
        <v>18</v>
      </c>
      <c r="H20" s="85"/>
      <c r="I20" s="85">
        <v>18</v>
      </c>
      <c r="J20" s="21"/>
      <c r="K20" s="21">
        <v>14.5</v>
      </c>
      <c r="L20" s="85"/>
      <c r="M20" s="85">
        <v>18.5</v>
      </c>
      <c r="N20" s="43">
        <f t="shared" si="0"/>
        <v>17.170035188515648</v>
      </c>
      <c r="P20" s="3"/>
    </row>
    <row r="21" spans="1:16" x14ac:dyDescent="0.3">
      <c r="A21" s="15">
        <v>19</v>
      </c>
      <c r="B21" s="19" t="s">
        <v>68</v>
      </c>
      <c r="C21" s="15"/>
      <c r="D21" s="15"/>
      <c r="E21" s="15"/>
      <c r="F21" s="21"/>
      <c r="G21" s="21">
        <v>19</v>
      </c>
      <c r="H21" s="85"/>
      <c r="I21" s="85">
        <v>19</v>
      </c>
      <c r="J21" s="21"/>
      <c r="K21" s="21">
        <v>19</v>
      </c>
      <c r="L21" s="85"/>
      <c r="M21" s="85">
        <v>18.5</v>
      </c>
      <c r="N21" s="43">
        <f t="shared" si="0"/>
        <v>18.87374716175357</v>
      </c>
      <c r="P21" s="3"/>
    </row>
    <row r="22" spans="1:16" hidden="1" x14ac:dyDescent="0.3">
      <c r="A22" s="15">
        <v>15</v>
      </c>
      <c r="B22" s="19"/>
      <c r="C22" s="15"/>
      <c r="D22" s="15"/>
      <c r="E22" s="15"/>
      <c r="F22" s="21"/>
      <c r="G22" s="21"/>
      <c r="H22" s="21"/>
      <c r="I22" s="21"/>
      <c r="J22" s="21"/>
      <c r="K22" s="21"/>
      <c r="L22" s="21"/>
      <c r="M22" s="21"/>
      <c r="N22" s="49" t="e">
        <f>POWER(G22*I22*K22*M22*#REF!*#REF!,1/5)</f>
        <v>#REF!</v>
      </c>
      <c r="P22" s="3"/>
    </row>
    <row r="23" spans="1:16" hidden="1" x14ac:dyDescent="0.3">
      <c r="A23" s="15">
        <v>16</v>
      </c>
      <c r="B23" s="19"/>
      <c r="C23" s="15"/>
      <c r="D23" s="15"/>
      <c r="E23" s="15"/>
      <c r="F23" s="21"/>
      <c r="G23" s="21"/>
      <c r="H23" s="21"/>
      <c r="I23" s="21"/>
      <c r="J23" s="21"/>
      <c r="K23" s="21"/>
      <c r="L23" s="21"/>
      <c r="M23" s="21"/>
      <c r="N23" s="49" t="e">
        <f>POWER(G23*I23*K23*M23*#REF!*#REF!,1/5)</f>
        <v>#REF!</v>
      </c>
      <c r="P23" s="3"/>
    </row>
    <row r="24" spans="1:16" hidden="1" x14ac:dyDescent="0.3">
      <c r="A24" s="15">
        <v>17</v>
      </c>
      <c r="B24" s="19"/>
      <c r="C24" s="15"/>
      <c r="D24" s="15"/>
      <c r="E24" s="15"/>
      <c r="F24" s="21"/>
      <c r="G24" s="21"/>
      <c r="H24" s="21"/>
      <c r="I24" s="21"/>
      <c r="J24" s="21"/>
      <c r="K24" s="21"/>
      <c r="L24" s="21"/>
      <c r="M24" s="21"/>
      <c r="N24" s="49" t="e">
        <f>POWER(G24*I24*K24*M24*#REF!*#REF!,1/5)</f>
        <v>#REF!</v>
      </c>
      <c r="P24" s="3"/>
    </row>
    <row r="25" spans="1:16" hidden="1" x14ac:dyDescent="0.3">
      <c r="A25" s="15">
        <v>18</v>
      </c>
      <c r="B25" s="19"/>
      <c r="C25" s="15"/>
      <c r="D25" s="15"/>
      <c r="E25" s="15"/>
      <c r="F25" s="21"/>
      <c r="G25" s="21"/>
      <c r="H25" s="21"/>
      <c r="I25" s="21"/>
      <c r="J25" s="21"/>
      <c r="K25" s="21"/>
      <c r="L25" s="21"/>
      <c r="M25" s="21"/>
      <c r="N25" s="49" t="e">
        <f>POWER(G25*I25*K25*M25*#REF!*#REF!,1/5)</f>
        <v>#REF!</v>
      </c>
      <c r="P25" s="3"/>
    </row>
    <row r="26" spans="1:16" hidden="1" x14ac:dyDescent="0.3">
      <c r="A26" s="15">
        <v>19</v>
      </c>
      <c r="B26" s="19"/>
      <c r="C26" s="15"/>
      <c r="D26" s="15"/>
      <c r="E26" s="15"/>
      <c r="F26" s="21"/>
      <c r="G26" s="21"/>
      <c r="H26" s="21"/>
      <c r="I26" s="21"/>
      <c r="J26" s="48"/>
      <c r="K26" s="21"/>
      <c r="L26" s="21"/>
      <c r="M26" s="21"/>
      <c r="N26" s="49" t="e">
        <f>POWER(G26*I26*K26*M26*#REF!*#REF!,1/5)</f>
        <v>#REF!</v>
      </c>
      <c r="P26" s="3"/>
    </row>
    <row r="27" spans="1:16" hidden="1" x14ac:dyDescent="0.3">
      <c r="A27" s="15">
        <v>20</v>
      </c>
      <c r="B27" s="19"/>
      <c r="C27" s="15"/>
      <c r="D27" s="15"/>
      <c r="E27" s="15"/>
      <c r="F27" s="21"/>
      <c r="G27" s="21"/>
      <c r="H27" s="21"/>
      <c r="I27" s="21"/>
      <c r="J27" s="21"/>
      <c r="K27" s="21"/>
      <c r="L27" s="21"/>
      <c r="M27" s="21"/>
      <c r="N27" s="49" t="e">
        <f>POWER(G27*I27*K27*M27*#REF!*#REF!,1/5)</f>
        <v>#REF!</v>
      </c>
      <c r="P27" s="3"/>
    </row>
    <row r="28" spans="1:16" hidden="1" x14ac:dyDescent="0.3">
      <c r="A28" s="15">
        <v>21</v>
      </c>
      <c r="B28" s="19"/>
      <c r="C28" s="15"/>
      <c r="D28" s="15"/>
      <c r="E28" s="15"/>
      <c r="F28" s="48"/>
      <c r="G28" s="21"/>
      <c r="H28" s="21"/>
      <c r="I28" s="21"/>
      <c r="J28" s="21"/>
      <c r="K28" s="21"/>
      <c r="L28" s="21"/>
      <c r="M28" s="21"/>
      <c r="N28" s="49" t="e">
        <f>POWER(G28*I28*K28*M28*#REF!*#REF!,1/5)</f>
        <v>#REF!</v>
      </c>
      <c r="P28" s="3"/>
    </row>
    <row r="29" spans="1:16" hidden="1" x14ac:dyDescent="0.3">
      <c r="A29" s="15">
        <v>22</v>
      </c>
      <c r="B29" s="19"/>
      <c r="C29" s="15"/>
      <c r="D29" s="15"/>
      <c r="E29" s="15"/>
      <c r="F29" s="48"/>
      <c r="G29" s="21"/>
      <c r="H29" s="21"/>
      <c r="I29" s="21"/>
      <c r="J29" s="21"/>
      <c r="K29" s="21"/>
      <c r="L29" s="21"/>
      <c r="M29" s="21"/>
      <c r="N29" s="49" t="e">
        <f>POWER(G29*I29*K29*M29*#REF!*#REF!,1/5)</f>
        <v>#REF!</v>
      </c>
      <c r="P29" s="3"/>
    </row>
    <row r="30" spans="1:16" x14ac:dyDescent="0.3">
      <c r="G30" s="50"/>
      <c r="I30" s="50"/>
      <c r="K30" s="50"/>
      <c r="L30" s="50"/>
      <c r="M30" s="50"/>
      <c r="P30" s="3"/>
    </row>
    <row r="31" spans="1:16" x14ac:dyDescent="0.3">
      <c r="G31" s="50"/>
      <c r="I31" s="50"/>
      <c r="K31" s="50"/>
      <c r="L31" s="50"/>
      <c r="M31" s="50"/>
      <c r="P31" s="3"/>
    </row>
    <row r="32" spans="1:16" ht="15" customHeight="1" x14ac:dyDescent="0.3">
      <c r="C32" s="100" t="s">
        <v>3</v>
      </c>
      <c r="D32" s="100" t="s">
        <v>4</v>
      </c>
      <c r="E32" s="100" t="s">
        <v>5</v>
      </c>
      <c r="F32" s="103" t="s">
        <v>7</v>
      </c>
      <c r="G32" s="104"/>
      <c r="H32" s="102" t="s">
        <v>8</v>
      </c>
      <c r="I32" s="102"/>
      <c r="J32" s="105" t="s">
        <v>9</v>
      </c>
      <c r="K32" s="105"/>
      <c r="L32" s="102" t="s">
        <v>10</v>
      </c>
      <c r="M32" s="102"/>
      <c r="N32" s="98" t="s">
        <v>20</v>
      </c>
      <c r="P32" s="3"/>
    </row>
    <row r="33" spans="1:16" x14ac:dyDescent="0.3">
      <c r="A33" s="51" t="s">
        <v>12</v>
      </c>
      <c r="B33" s="51" t="s">
        <v>1</v>
      </c>
      <c r="C33" s="101"/>
      <c r="D33" s="101"/>
      <c r="E33" s="101"/>
      <c r="F33" s="14" t="s">
        <v>21</v>
      </c>
      <c r="G33" s="14" t="s">
        <v>6</v>
      </c>
      <c r="H33" s="84" t="s">
        <v>21</v>
      </c>
      <c r="I33" s="84" t="s">
        <v>6</v>
      </c>
      <c r="J33" s="14" t="s">
        <v>21</v>
      </c>
      <c r="K33" s="14" t="s">
        <v>6</v>
      </c>
      <c r="L33" s="84" t="s">
        <v>21</v>
      </c>
      <c r="M33" s="84" t="s">
        <v>6</v>
      </c>
      <c r="N33" s="99"/>
      <c r="P33" s="3"/>
    </row>
    <row r="34" spans="1:16" x14ac:dyDescent="0.3">
      <c r="A34" s="15">
        <v>1</v>
      </c>
      <c r="B34" s="19" t="s">
        <v>128</v>
      </c>
      <c r="C34" s="15"/>
      <c r="D34" s="15"/>
      <c r="E34" s="15"/>
      <c r="F34" s="21"/>
      <c r="G34" s="21">
        <v>1</v>
      </c>
      <c r="H34" s="86"/>
      <c r="I34" s="85">
        <v>4</v>
      </c>
      <c r="J34" s="15"/>
      <c r="K34" s="21">
        <v>1.5</v>
      </c>
      <c r="L34" s="85"/>
      <c r="M34" s="85">
        <v>3.5</v>
      </c>
      <c r="N34" s="43">
        <f t="shared" ref="N34:N44" si="1">POWER(G34*I34*K34*M34,1/4)</f>
        <v>2.1406951429280725</v>
      </c>
      <c r="P34" s="22"/>
    </row>
    <row r="35" spans="1:16" x14ac:dyDescent="0.3">
      <c r="A35" s="15">
        <v>1</v>
      </c>
      <c r="B35" s="19" t="s">
        <v>40</v>
      </c>
      <c r="C35" s="15"/>
      <c r="D35" s="15"/>
      <c r="E35" s="15"/>
      <c r="F35" s="21"/>
      <c r="G35" s="21">
        <v>2</v>
      </c>
      <c r="H35" s="85"/>
      <c r="I35" s="85">
        <v>1</v>
      </c>
      <c r="J35" s="21"/>
      <c r="K35" s="21">
        <v>3</v>
      </c>
      <c r="L35" s="85"/>
      <c r="M35" s="85">
        <v>3.5</v>
      </c>
      <c r="N35" s="43">
        <f t="shared" si="1"/>
        <v>2.1406951429280725</v>
      </c>
      <c r="P35" s="22"/>
    </row>
    <row r="36" spans="1:16" x14ac:dyDescent="0.3">
      <c r="A36" s="15">
        <v>3</v>
      </c>
      <c r="B36" s="19" t="s">
        <v>129</v>
      </c>
      <c r="C36" s="15"/>
      <c r="D36" s="15" t="s">
        <v>14</v>
      </c>
      <c r="E36" s="15" t="s">
        <v>15</v>
      </c>
      <c r="F36" s="21"/>
      <c r="G36" s="21">
        <v>3</v>
      </c>
      <c r="H36" s="85"/>
      <c r="I36" s="85">
        <v>2</v>
      </c>
      <c r="J36" s="21"/>
      <c r="K36" s="21">
        <v>1.5</v>
      </c>
      <c r="L36" s="85"/>
      <c r="M36" s="85">
        <v>9</v>
      </c>
      <c r="N36" s="43">
        <f t="shared" si="1"/>
        <v>3.0000000000000004</v>
      </c>
    </row>
    <row r="37" spans="1:16" x14ac:dyDescent="0.3">
      <c r="A37" s="15">
        <v>4</v>
      </c>
      <c r="B37" s="19" t="s">
        <v>108</v>
      </c>
      <c r="C37" s="15"/>
      <c r="D37" s="15"/>
      <c r="E37" s="15"/>
      <c r="F37" s="21"/>
      <c r="G37" s="21">
        <v>5</v>
      </c>
      <c r="H37" s="85"/>
      <c r="I37" s="85">
        <v>3</v>
      </c>
      <c r="J37" s="21"/>
      <c r="K37" s="21">
        <v>6</v>
      </c>
      <c r="L37" s="85"/>
      <c r="M37" s="85">
        <v>3.5</v>
      </c>
      <c r="N37" s="43">
        <f t="shared" si="1"/>
        <v>4.2128659306105209</v>
      </c>
    </row>
    <row r="38" spans="1:16" x14ac:dyDescent="0.3">
      <c r="A38" s="15">
        <v>5</v>
      </c>
      <c r="B38" s="19" t="s">
        <v>130</v>
      </c>
      <c r="C38" s="15"/>
      <c r="D38" s="15"/>
      <c r="E38" s="15"/>
      <c r="F38" s="21"/>
      <c r="G38" s="21">
        <v>6</v>
      </c>
      <c r="H38" s="86"/>
      <c r="I38" s="85">
        <v>5</v>
      </c>
      <c r="J38" s="15"/>
      <c r="K38" s="21">
        <v>6</v>
      </c>
      <c r="L38" s="85"/>
      <c r="M38" s="85">
        <v>3.5</v>
      </c>
      <c r="N38" s="43">
        <f t="shared" si="1"/>
        <v>5.009970139234591</v>
      </c>
    </row>
    <row r="39" spans="1:16" x14ac:dyDescent="0.3">
      <c r="A39" s="15">
        <v>6</v>
      </c>
      <c r="B39" s="19" t="s">
        <v>94</v>
      </c>
      <c r="C39" s="15"/>
      <c r="D39" s="15"/>
      <c r="E39" s="15"/>
      <c r="F39" s="15"/>
      <c r="G39" s="21">
        <v>4</v>
      </c>
      <c r="H39" s="85"/>
      <c r="I39" s="85">
        <v>9</v>
      </c>
      <c r="J39" s="21"/>
      <c r="K39" s="21">
        <v>6</v>
      </c>
      <c r="L39" s="85"/>
      <c r="M39" s="85">
        <v>12</v>
      </c>
      <c r="N39" s="43">
        <f t="shared" si="1"/>
        <v>7.1352426900163266</v>
      </c>
    </row>
    <row r="40" spans="1:16" x14ac:dyDescent="0.3">
      <c r="A40" s="15">
        <v>7</v>
      </c>
      <c r="B40" s="19" t="s">
        <v>131</v>
      </c>
      <c r="C40" s="15"/>
      <c r="D40" s="15"/>
      <c r="E40" s="15"/>
      <c r="F40" s="21"/>
      <c r="G40" s="21">
        <v>13</v>
      </c>
      <c r="H40" s="85"/>
      <c r="I40" s="85">
        <v>6</v>
      </c>
      <c r="J40" s="21"/>
      <c r="K40" s="21">
        <v>10.5</v>
      </c>
      <c r="L40" s="85"/>
      <c r="M40" s="85">
        <v>3.5</v>
      </c>
      <c r="N40" s="43">
        <f t="shared" si="1"/>
        <v>7.3170830863619587</v>
      </c>
    </row>
    <row r="41" spans="1:16" x14ac:dyDescent="0.3">
      <c r="A41" s="15">
        <v>8</v>
      </c>
      <c r="B41" s="19" t="s">
        <v>112</v>
      </c>
      <c r="C41" s="15"/>
      <c r="D41" s="15"/>
      <c r="E41" s="15"/>
      <c r="F41" s="15"/>
      <c r="G41" s="21">
        <v>9</v>
      </c>
      <c r="H41" s="85"/>
      <c r="I41" s="85">
        <v>12</v>
      </c>
      <c r="J41" s="21"/>
      <c r="K41" s="21">
        <v>10.5</v>
      </c>
      <c r="L41" s="85"/>
      <c r="M41" s="85">
        <v>3.5</v>
      </c>
      <c r="N41" s="43">
        <f t="shared" si="1"/>
        <v>7.9372539331937713</v>
      </c>
    </row>
    <row r="42" spans="1:16" x14ac:dyDescent="0.3">
      <c r="A42" s="15">
        <v>9</v>
      </c>
      <c r="B42" s="19" t="s">
        <v>103</v>
      </c>
      <c r="C42" s="15"/>
      <c r="D42" s="15"/>
      <c r="E42" s="15"/>
      <c r="F42" s="21"/>
      <c r="G42" s="21">
        <v>10</v>
      </c>
      <c r="H42" s="85"/>
      <c r="I42" s="85">
        <v>8</v>
      </c>
      <c r="J42" s="21"/>
      <c r="K42" s="21">
        <v>6</v>
      </c>
      <c r="L42" s="85"/>
      <c r="M42" s="85">
        <v>9</v>
      </c>
      <c r="N42" s="43">
        <f t="shared" si="1"/>
        <v>8.1072009288422056</v>
      </c>
    </row>
    <row r="43" spans="1:16" x14ac:dyDescent="0.3">
      <c r="A43" s="15">
        <v>10</v>
      </c>
      <c r="B43" s="19" t="s">
        <v>49</v>
      </c>
      <c r="C43" s="15"/>
      <c r="D43" s="15"/>
      <c r="E43" s="15"/>
      <c r="F43" s="21"/>
      <c r="G43" s="21">
        <v>12</v>
      </c>
      <c r="H43" s="85"/>
      <c r="I43" s="85">
        <v>7</v>
      </c>
      <c r="J43" s="21"/>
      <c r="K43" s="21">
        <v>6</v>
      </c>
      <c r="L43" s="85"/>
      <c r="M43" s="85">
        <v>9</v>
      </c>
      <c r="N43" s="43">
        <f t="shared" si="1"/>
        <v>8.2066943992042827</v>
      </c>
    </row>
    <row r="44" spans="1:16" x14ac:dyDescent="0.3">
      <c r="A44" s="15">
        <v>11</v>
      </c>
      <c r="B44" s="19" t="s">
        <v>58</v>
      </c>
      <c r="F44" s="21"/>
      <c r="G44" s="21">
        <v>7</v>
      </c>
      <c r="H44" s="86"/>
      <c r="I44" s="85">
        <v>10</v>
      </c>
      <c r="J44" s="21"/>
      <c r="K44" s="21">
        <v>10.5</v>
      </c>
      <c r="L44" s="85"/>
      <c r="M44" s="85">
        <v>9</v>
      </c>
      <c r="N44" s="43">
        <f t="shared" si="1"/>
        <v>9.0184616354650942</v>
      </c>
      <c r="P44" s="22"/>
    </row>
    <row r="45" spans="1:16" x14ac:dyDescent="0.3">
      <c r="A45" s="15">
        <v>12</v>
      </c>
      <c r="B45" t="s">
        <v>80</v>
      </c>
      <c r="F45" s="21"/>
      <c r="G45" s="21">
        <v>11</v>
      </c>
      <c r="H45" s="85"/>
      <c r="I45" s="85">
        <v>11</v>
      </c>
      <c r="J45" s="21"/>
      <c r="K45" s="21">
        <v>10.5</v>
      </c>
      <c r="L45" s="85"/>
      <c r="M45" s="85">
        <v>9</v>
      </c>
      <c r="N45" s="43">
        <f>POWER(G45*I45*K45*M45,1/4)</f>
        <v>10.340803717493612</v>
      </c>
      <c r="P45" s="22"/>
    </row>
    <row r="46" spans="1:16" x14ac:dyDescent="0.3">
      <c r="A46" s="15">
        <v>13</v>
      </c>
      <c r="B46" s="19" t="s">
        <v>82</v>
      </c>
      <c r="C46" s="15"/>
      <c r="D46" s="15"/>
      <c r="E46" s="15"/>
      <c r="F46" s="21"/>
      <c r="G46" s="21">
        <v>8</v>
      </c>
      <c r="H46" s="85"/>
      <c r="I46" s="85">
        <v>13</v>
      </c>
      <c r="J46" s="21"/>
      <c r="K46" s="21">
        <v>13</v>
      </c>
      <c r="L46" s="85"/>
      <c r="M46" s="85">
        <v>13</v>
      </c>
      <c r="N46" s="43">
        <f>POWER(G46*I46*K46*M46,1/4)</f>
        <v>11.514100370997834</v>
      </c>
      <c r="P46" s="3"/>
    </row>
  </sheetData>
  <sortState xmlns:xlrd2="http://schemas.microsoft.com/office/spreadsheetml/2017/richdata2" ref="A3:N21">
    <sortCondition ref="N3:N29"/>
  </sortState>
  <mergeCells count="9">
    <mergeCell ref="N1:N2"/>
    <mergeCell ref="C32:C33"/>
    <mergeCell ref="D32:D33"/>
    <mergeCell ref="E32:E33"/>
    <mergeCell ref="N32:N33"/>
    <mergeCell ref="L32:M32"/>
    <mergeCell ref="H32:I32"/>
    <mergeCell ref="F32:G32"/>
    <mergeCell ref="J32:K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6"/>
  <sheetViews>
    <sheetView tabSelected="1" workbookViewId="0">
      <selection activeCell="G15" sqref="G15"/>
    </sheetView>
  </sheetViews>
  <sheetFormatPr defaultRowHeight="14.4" x14ac:dyDescent="0.3"/>
  <cols>
    <col min="1" max="1" width="6.88671875" style="13" bestFit="1" customWidth="1"/>
    <col min="2" max="2" width="22.6640625" bestFit="1" customWidth="1"/>
    <col min="3" max="3" width="6.5546875" style="13" bestFit="1" customWidth="1"/>
    <col min="4" max="4" width="8.109375" style="13" bestFit="1" customWidth="1"/>
    <col min="5" max="5" width="8" style="13" customWidth="1"/>
    <col min="6" max="6" width="6.5546875" style="13" bestFit="1" customWidth="1"/>
    <col min="7" max="7" width="8.109375" style="13" bestFit="1" customWidth="1"/>
    <col min="8" max="8" width="9.109375" style="13"/>
    <col min="9" max="9" width="6.5546875" style="13" bestFit="1" customWidth="1"/>
    <col min="10" max="13" width="5" style="13" customWidth="1"/>
    <col min="14" max="14" width="8.109375" style="13" bestFit="1" customWidth="1"/>
    <col min="15" max="15" width="6.33203125" style="13" customWidth="1"/>
    <col min="16" max="16" width="6.5546875" style="13" hidden="1" customWidth="1"/>
    <col min="17" max="17" width="5.6640625" style="13" hidden="1" customWidth="1"/>
    <col min="18" max="19" width="5.6640625" hidden="1" customWidth="1"/>
    <col min="20" max="20" width="9.109375" hidden="1" customWidth="1"/>
    <col min="21" max="21" width="8.109375" hidden="1" customWidth="1"/>
    <col min="22" max="22" width="6.33203125" hidden="1" customWidth="1"/>
    <col min="23" max="23" width="9.109375" style="13"/>
    <col min="24" max="25" width="9.109375" style="1"/>
  </cols>
  <sheetData>
    <row r="1" spans="1:25" ht="15" customHeight="1" x14ac:dyDescent="0.3">
      <c r="A1" s="29">
        <v>1000</v>
      </c>
      <c r="C1" s="105" t="s">
        <v>22</v>
      </c>
      <c r="D1" s="105"/>
      <c r="E1" s="105"/>
      <c r="F1" s="105" t="s">
        <v>23</v>
      </c>
      <c r="G1" s="105"/>
      <c r="H1" s="105"/>
      <c r="I1" s="103" t="s">
        <v>24</v>
      </c>
      <c r="J1" s="107"/>
      <c r="K1" s="107"/>
      <c r="L1" s="107"/>
      <c r="M1" s="107"/>
      <c r="N1" s="107"/>
      <c r="O1" s="104"/>
      <c r="P1" s="103" t="s">
        <v>46</v>
      </c>
      <c r="Q1" s="107"/>
      <c r="R1" s="107"/>
      <c r="S1" s="107"/>
      <c r="T1" s="107"/>
      <c r="U1" s="107"/>
      <c r="V1" s="104"/>
      <c r="W1" s="106" t="s">
        <v>25</v>
      </c>
      <c r="X1" s="106" t="s">
        <v>27</v>
      </c>
      <c r="Y1" s="106" t="s">
        <v>26</v>
      </c>
    </row>
    <row r="2" spans="1:25" s="13" customFormat="1" x14ac:dyDescent="0.3">
      <c r="A2" s="14" t="s">
        <v>12</v>
      </c>
      <c r="B2" s="14" t="s">
        <v>1</v>
      </c>
      <c r="C2" s="14" t="s">
        <v>28</v>
      </c>
      <c r="D2" s="14" t="s">
        <v>29</v>
      </c>
      <c r="E2" s="14" t="s">
        <v>6</v>
      </c>
      <c r="F2" s="14" t="s">
        <v>28</v>
      </c>
      <c r="G2" s="14" t="s">
        <v>29</v>
      </c>
      <c r="H2" s="14" t="s">
        <v>6</v>
      </c>
      <c r="I2" s="14" t="s">
        <v>28</v>
      </c>
      <c r="J2" s="14" t="s">
        <v>36</v>
      </c>
      <c r="K2" s="14" t="s">
        <v>37</v>
      </c>
      <c r="L2" s="14" t="s">
        <v>38</v>
      </c>
      <c r="M2" s="14" t="s">
        <v>39</v>
      </c>
      <c r="N2" s="14" t="s">
        <v>29</v>
      </c>
      <c r="O2" s="14" t="s">
        <v>6</v>
      </c>
      <c r="P2" s="14" t="s">
        <v>28</v>
      </c>
      <c r="Q2" s="14" t="s">
        <v>30</v>
      </c>
      <c r="R2" s="14" t="s">
        <v>31</v>
      </c>
      <c r="S2" s="14" t="s">
        <v>32</v>
      </c>
      <c r="T2" s="14" t="s">
        <v>33</v>
      </c>
      <c r="U2" s="14" t="s">
        <v>29</v>
      </c>
      <c r="V2" s="14" t="s">
        <v>6</v>
      </c>
      <c r="W2" s="106"/>
      <c r="X2" s="106"/>
      <c r="Y2" s="106"/>
    </row>
    <row r="3" spans="1:25" x14ac:dyDescent="0.3">
      <c r="A3" s="15">
        <v>1</v>
      </c>
      <c r="B3" s="27" t="s">
        <v>35</v>
      </c>
      <c r="C3" s="15">
        <v>1</v>
      </c>
      <c r="D3" s="37">
        <v>41</v>
      </c>
      <c r="E3" s="23">
        <f t="shared" ref="E3:E14" si="0">D3*$E$15</f>
        <v>152.41635687732341</v>
      </c>
      <c r="F3" s="15">
        <v>1.5</v>
      </c>
      <c r="G3" s="37">
        <v>253</v>
      </c>
      <c r="H3" s="23">
        <f t="shared" ref="H3:H14" si="1">G3*$H$15</f>
        <v>191.08761329305136</v>
      </c>
      <c r="I3" s="15">
        <v>2</v>
      </c>
      <c r="J3" s="15">
        <v>2.5</v>
      </c>
      <c r="K3" s="15">
        <v>2.5</v>
      </c>
      <c r="L3" s="15">
        <v>1</v>
      </c>
      <c r="M3" s="15">
        <v>4</v>
      </c>
      <c r="N3" s="15">
        <f t="shared" ref="N3:N14" si="2">$I$15*4-SUM(J3:M3)</f>
        <v>42</v>
      </c>
      <c r="O3" s="23">
        <f t="shared" ref="O3:O14" si="3">N3*$O$15</f>
        <v>134.61538461538461</v>
      </c>
      <c r="P3" s="24"/>
      <c r="Q3" s="24"/>
      <c r="R3" s="15"/>
      <c r="S3" s="15"/>
      <c r="T3" s="15"/>
      <c r="U3" s="15"/>
      <c r="V3" s="23">
        <f>$V$15*U3</f>
        <v>0</v>
      </c>
      <c r="W3" s="21">
        <f t="shared" ref="W3:W14" si="4">E3+H3+O3</f>
        <v>478.11935478575936</v>
      </c>
      <c r="X3" s="31">
        <f t="shared" ref="X3:X14" si="5">C3*F3*I3</f>
        <v>3</v>
      </c>
      <c r="Y3" s="30">
        <f t="shared" ref="Y3:Y14" si="6">C3+F3+I3</f>
        <v>4.5</v>
      </c>
    </row>
    <row r="4" spans="1:25" x14ac:dyDescent="0.3">
      <c r="A4" s="15">
        <v>2</v>
      </c>
      <c r="B4" s="27" t="s">
        <v>34</v>
      </c>
      <c r="C4" s="15">
        <v>2</v>
      </c>
      <c r="D4" s="15">
        <v>38</v>
      </c>
      <c r="E4" s="23">
        <f t="shared" si="0"/>
        <v>141.26394052044608</v>
      </c>
      <c r="F4" s="15">
        <v>1.5</v>
      </c>
      <c r="G4" s="15">
        <v>253</v>
      </c>
      <c r="H4" s="23">
        <f t="shared" si="1"/>
        <v>191.08761329305136</v>
      </c>
      <c r="I4" s="15">
        <v>1</v>
      </c>
      <c r="J4" s="15">
        <v>2.5</v>
      </c>
      <c r="K4" s="15">
        <v>2.5</v>
      </c>
      <c r="L4" s="15">
        <v>2</v>
      </c>
      <c r="M4" s="15">
        <v>1</v>
      </c>
      <c r="N4" s="15">
        <f t="shared" si="2"/>
        <v>44</v>
      </c>
      <c r="O4" s="23">
        <f t="shared" si="3"/>
        <v>141.02564102564102</v>
      </c>
      <c r="P4" s="24">
        <v>0</v>
      </c>
      <c r="Q4" s="24">
        <v>0</v>
      </c>
      <c r="R4" s="15">
        <v>0</v>
      </c>
      <c r="S4" s="15">
        <v>0</v>
      </c>
      <c r="T4" s="15">
        <f>S4+R4*60+Q4*3600</f>
        <v>0</v>
      </c>
      <c r="U4" s="15">
        <f>$T$15-T4</f>
        <v>14400</v>
      </c>
      <c r="V4" s="23">
        <f>$V$15*U4</f>
        <v>1000</v>
      </c>
      <c r="W4" s="21">
        <f t="shared" si="4"/>
        <v>473.3771948391385</v>
      </c>
      <c r="X4" s="31">
        <f t="shared" si="5"/>
        <v>3</v>
      </c>
      <c r="Y4" s="30">
        <f t="shared" si="6"/>
        <v>4.5</v>
      </c>
    </row>
    <row r="5" spans="1:25" x14ac:dyDescent="0.3">
      <c r="A5" s="15">
        <v>3</v>
      </c>
      <c r="B5" s="19" t="s">
        <v>124</v>
      </c>
      <c r="C5" s="15">
        <v>3</v>
      </c>
      <c r="D5" s="15">
        <v>37</v>
      </c>
      <c r="E5" s="23">
        <f t="shared" si="0"/>
        <v>137.54646840148698</v>
      </c>
      <c r="F5" s="15">
        <v>5</v>
      </c>
      <c r="G5" s="15">
        <v>165</v>
      </c>
      <c r="H5" s="23">
        <f t="shared" si="1"/>
        <v>124.62235649546828</v>
      </c>
      <c r="I5" s="15">
        <v>3</v>
      </c>
      <c r="J5" s="15">
        <v>2.5</v>
      </c>
      <c r="K5" s="15">
        <v>2.5</v>
      </c>
      <c r="L5" s="15">
        <v>4</v>
      </c>
      <c r="M5" s="15">
        <v>2</v>
      </c>
      <c r="N5" s="15">
        <f t="shared" si="2"/>
        <v>41</v>
      </c>
      <c r="O5" s="23">
        <f t="shared" si="3"/>
        <v>131.41025641025641</v>
      </c>
      <c r="P5" s="24"/>
      <c r="Q5" s="24"/>
      <c r="R5" s="15"/>
      <c r="S5" s="15"/>
      <c r="T5" s="15"/>
      <c r="U5" s="15"/>
      <c r="V5" s="23">
        <f>$V$15*U5</f>
        <v>0</v>
      </c>
      <c r="W5" s="21">
        <f t="shared" si="4"/>
        <v>393.57908130721165</v>
      </c>
      <c r="X5" s="31">
        <f t="shared" si="5"/>
        <v>45</v>
      </c>
      <c r="Y5" s="30">
        <f t="shared" si="6"/>
        <v>11</v>
      </c>
    </row>
    <row r="6" spans="1:25" x14ac:dyDescent="0.3">
      <c r="A6" s="15">
        <v>4</v>
      </c>
      <c r="B6" s="19" t="s">
        <v>101</v>
      </c>
      <c r="C6" s="15">
        <v>4</v>
      </c>
      <c r="D6" s="15">
        <v>25</v>
      </c>
      <c r="E6" s="23">
        <f t="shared" si="0"/>
        <v>92.936802973977692</v>
      </c>
      <c r="F6" s="15">
        <v>3.5</v>
      </c>
      <c r="G6" s="15">
        <v>208</v>
      </c>
      <c r="H6" s="23">
        <f t="shared" si="1"/>
        <v>157.09969788519638</v>
      </c>
      <c r="I6" s="15">
        <v>5</v>
      </c>
      <c r="J6" s="15">
        <v>6</v>
      </c>
      <c r="K6" s="15">
        <v>5</v>
      </c>
      <c r="L6" s="15">
        <v>3</v>
      </c>
      <c r="M6" s="15">
        <v>7.5</v>
      </c>
      <c r="N6" s="15">
        <f t="shared" si="2"/>
        <v>30.5</v>
      </c>
      <c r="O6" s="23">
        <f t="shared" si="3"/>
        <v>97.756410256410263</v>
      </c>
      <c r="P6" s="24"/>
      <c r="Q6" s="24"/>
      <c r="R6" s="15"/>
      <c r="S6" s="15"/>
      <c r="T6" s="15"/>
      <c r="U6" s="15"/>
      <c r="V6" s="23"/>
      <c r="W6" s="21">
        <f t="shared" si="4"/>
        <v>347.79291111558433</v>
      </c>
      <c r="X6" s="31">
        <f t="shared" si="5"/>
        <v>70</v>
      </c>
      <c r="Y6" s="30">
        <f t="shared" si="6"/>
        <v>12.5</v>
      </c>
    </row>
    <row r="7" spans="1:25" x14ac:dyDescent="0.3">
      <c r="A7" s="15">
        <v>5</v>
      </c>
      <c r="B7" s="19" t="s">
        <v>100</v>
      </c>
      <c r="C7" s="15">
        <v>5</v>
      </c>
      <c r="D7" s="15">
        <v>24</v>
      </c>
      <c r="E7" s="23">
        <f t="shared" si="0"/>
        <v>89.219330855018583</v>
      </c>
      <c r="F7" s="15">
        <v>3.5</v>
      </c>
      <c r="G7" s="15">
        <v>208</v>
      </c>
      <c r="H7" s="23">
        <f t="shared" si="1"/>
        <v>157.09969788519638</v>
      </c>
      <c r="I7" s="15">
        <v>4</v>
      </c>
      <c r="J7" s="15">
        <v>2.5</v>
      </c>
      <c r="K7" s="15">
        <v>2.5</v>
      </c>
      <c r="L7" s="15">
        <v>8</v>
      </c>
      <c r="M7" s="15">
        <v>7.5</v>
      </c>
      <c r="N7" s="15">
        <f t="shared" si="2"/>
        <v>31.5</v>
      </c>
      <c r="O7" s="23">
        <f t="shared" si="3"/>
        <v>100.96153846153847</v>
      </c>
      <c r="P7" s="24"/>
      <c r="Q7" s="24"/>
      <c r="R7" s="15"/>
      <c r="S7" s="15"/>
      <c r="T7" s="15"/>
      <c r="U7" s="15"/>
      <c r="V7" s="23"/>
      <c r="W7" s="21">
        <f t="shared" si="4"/>
        <v>347.2805672017534</v>
      </c>
      <c r="X7" s="31">
        <f t="shared" si="5"/>
        <v>70</v>
      </c>
      <c r="Y7" s="30">
        <f t="shared" si="6"/>
        <v>12.5</v>
      </c>
    </row>
    <row r="8" spans="1:25" x14ac:dyDescent="0.3">
      <c r="A8" s="15">
        <v>6</v>
      </c>
      <c r="B8" s="9" t="s">
        <v>55</v>
      </c>
      <c r="C8" s="15">
        <v>6</v>
      </c>
      <c r="D8" s="15">
        <v>22</v>
      </c>
      <c r="E8" s="23">
        <f t="shared" si="0"/>
        <v>81.784386617100367</v>
      </c>
      <c r="F8" s="15">
        <v>6</v>
      </c>
      <c r="G8" s="15">
        <v>89</v>
      </c>
      <c r="H8" s="23">
        <f t="shared" si="1"/>
        <v>67.220543806646532</v>
      </c>
      <c r="I8" s="15">
        <v>6</v>
      </c>
      <c r="J8" s="15">
        <v>5</v>
      </c>
      <c r="K8" s="15">
        <v>8</v>
      </c>
      <c r="L8" s="15">
        <v>6</v>
      </c>
      <c r="M8" s="15">
        <v>4</v>
      </c>
      <c r="N8" s="15">
        <f t="shared" si="2"/>
        <v>29</v>
      </c>
      <c r="O8" s="23">
        <f t="shared" si="3"/>
        <v>92.948717948717956</v>
      </c>
      <c r="P8" s="24"/>
      <c r="Q8" s="24"/>
      <c r="R8" s="15"/>
      <c r="S8" s="15"/>
      <c r="T8" s="15"/>
      <c r="U8" s="15"/>
      <c r="V8" s="23"/>
      <c r="W8" s="21">
        <f t="shared" si="4"/>
        <v>241.95364837246484</v>
      </c>
      <c r="X8" s="31">
        <f t="shared" si="5"/>
        <v>216</v>
      </c>
      <c r="Y8" s="30">
        <f t="shared" si="6"/>
        <v>18</v>
      </c>
    </row>
    <row r="9" spans="1:25" x14ac:dyDescent="0.3">
      <c r="A9" s="15">
        <v>7</v>
      </c>
      <c r="B9" s="9" t="s">
        <v>105</v>
      </c>
      <c r="C9" s="15">
        <v>7</v>
      </c>
      <c r="D9" s="15">
        <v>20</v>
      </c>
      <c r="E9" s="23">
        <f t="shared" si="0"/>
        <v>74.34944237918215</v>
      </c>
      <c r="F9" s="15">
        <v>7</v>
      </c>
      <c r="G9" s="15">
        <v>72</v>
      </c>
      <c r="H9" s="23">
        <f t="shared" si="1"/>
        <v>54.38066465256798</v>
      </c>
      <c r="I9" s="15">
        <v>10</v>
      </c>
      <c r="J9" s="15">
        <v>8</v>
      </c>
      <c r="K9" s="15">
        <v>10</v>
      </c>
      <c r="L9" s="15">
        <v>7</v>
      </c>
      <c r="M9" s="15">
        <v>10</v>
      </c>
      <c r="N9" s="15">
        <f t="shared" si="2"/>
        <v>17</v>
      </c>
      <c r="O9" s="23">
        <f t="shared" si="3"/>
        <v>54.487179487179489</v>
      </c>
      <c r="P9" s="24"/>
      <c r="Q9" s="24"/>
      <c r="R9" s="15"/>
      <c r="S9" s="15"/>
      <c r="T9" s="15"/>
      <c r="U9" s="15"/>
      <c r="V9" s="23"/>
      <c r="W9" s="21">
        <f t="shared" si="4"/>
        <v>183.2172865189296</v>
      </c>
      <c r="X9" s="31">
        <f t="shared" si="5"/>
        <v>490</v>
      </c>
      <c r="Y9" s="30">
        <f t="shared" si="6"/>
        <v>24</v>
      </c>
    </row>
    <row r="10" spans="1:25" x14ac:dyDescent="0.3">
      <c r="A10" s="15">
        <v>8</v>
      </c>
      <c r="B10" s="9" t="s">
        <v>136</v>
      </c>
      <c r="C10" s="15">
        <v>12</v>
      </c>
      <c r="D10" s="15">
        <v>9</v>
      </c>
      <c r="E10" s="23">
        <f t="shared" si="0"/>
        <v>33.457249070631967</v>
      </c>
      <c r="F10" s="15">
        <v>9.5</v>
      </c>
      <c r="G10" s="15">
        <v>16</v>
      </c>
      <c r="H10" s="23">
        <f t="shared" si="1"/>
        <v>12.084592145015106</v>
      </c>
      <c r="I10" s="15">
        <v>7</v>
      </c>
      <c r="J10" s="15">
        <v>7</v>
      </c>
      <c r="K10" s="15">
        <v>9</v>
      </c>
      <c r="L10" s="15">
        <v>5</v>
      </c>
      <c r="M10" s="15">
        <v>4</v>
      </c>
      <c r="N10" s="15">
        <f t="shared" si="2"/>
        <v>27</v>
      </c>
      <c r="O10" s="23">
        <f t="shared" si="3"/>
        <v>86.538461538461547</v>
      </c>
      <c r="P10" s="24"/>
      <c r="Q10" s="24"/>
      <c r="R10" s="15"/>
      <c r="S10" s="15"/>
      <c r="T10" s="15"/>
      <c r="U10" s="15"/>
      <c r="V10" s="23"/>
      <c r="W10" s="21">
        <f t="shared" si="4"/>
        <v>132.08030275410863</v>
      </c>
      <c r="X10" s="31">
        <f t="shared" si="5"/>
        <v>798</v>
      </c>
      <c r="Y10" s="30">
        <f t="shared" si="6"/>
        <v>28.5</v>
      </c>
    </row>
    <row r="11" spans="1:25" x14ac:dyDescent="0.3">
      <c r="A11" s="15">
        <v>9</v>
      </c>
      <c r="B11" s="9" t="s">
        <v>115</v>
      </c>
      <c r="C11" s="15">
        <v>8.5</v>
      </c>
      <c r="D11" s="15">
        <v>16</v>
      </c>
      <c r="E11" s="23">
        <f t="shared" si="0"/>
        <v>59.479553903345725</v>
      </c>
      <c r="F11" s="15">
        <v>11</v>
      </c>
      <c r="G11" s="15">
        <v>12</v>
      </c>
      <c r="H11" s="23">
        <f t="shared" si="1"/>
        <v>9.0634441087613293</v>
      </c>
      <c r="I11" s="15">
        <v>9</v>
      </c>
      <c r="J11" s="15">
        <v>9</v>
      </c>
      <c r="K11" s="15">
        <v>7</v>
      </c>
      <c r="L11" s="15">
        <v>11</v>
      </c>
      <c r="M11" s="15">
        <v>9</v>
      </c>
      <c r="N11" s="15">
        <f t="shared" si="2"/>
        <v>16</v>
      </c>
      <c r="O11" s="23">
        <f t="shared" si="3"/>
        <v>51.282051282051285</v>
      </c>
      <c r="P11" s="24"/>
      <c r="Q11" s="24"/>
      <c r="R11" s="15"/>
      <c r="S11" s="15"/>
      <c r="T11" s="15"/>
      <c r="U11" s="15"/>
      <c r="V11" s="23"/>
      <c r="W11" s="21">
        <f t="shared" si="4"/>
        <v>119.82504929415833</v>
      </c>
      <c r="X11" s="31">
        <f t="shared" si="5"/>
        <v>841.5</v>
      </c>
      <c r="Y11" s="30">
        <f t="shared" si="6"/>
        <v>28.5</v>
      </c>
    </row>
    <row r="12" spans="1:25" x14ac:dyDescent="0.3">
      <c r="A12" s="15">
        <v>10</v>
      </c>
      <c r="B12" s="9" t="s">
        <v>134</v>
      </c>
      <c r="C12" s="15">
        <v>10</v>
      </c>
      <c r="D12" s="15">
        <v>11</v>
      </c>
      <c r="E12" s="23">
        <f t="shared" si="0"/>
        <v>40.892193308550183</v>
      </c>
      <c r="F12" s="15">
        <v>9.5</v>
      </c>
      <c r="G12" s="15">
        <v>16</v>
      </c>
      <c r="H12" s="23">
        <f t="shared" si="1"/>
        <v>12.084592145015106</v>
      </c>
      <c r="I12" s="15">
        <v>8</v>
      </c>
      <c r="J12" s="15">
        <v>10</v>
      </c>
      <c r="K12" s="15">
        <v>6</v>
      </c>
      <c r="L12" s="15">
        <v>10</v>
      </c>
      <c r="M12" s="15">
        <v>6</v>
      </c>
      <c r="N12" s="15">
        <f t="shared" si="2"/>
        <v>20</v>
      </c>
      <c r="O12" s="23">
        <f t="shared" si="3"/>
        <v>64.102564102564102</v>
      </c>
      <c r="P12" s="24"/>
      <c r="Q12" s="24"/>
      <c r="R12" s="15"/>
      <c r="S12" s="15"/>
      <c r="T12" s="15"/>
      <c r="U12" s="15"/>
      <c r="V12" s="23"/>
      <c r="W12" s="21">
        <f t="shared" si="4"/>
        <v>117.07934955612939</v>
      </c>
      <c r="X12" s="31">
        <f t="shared" si="5"/>
        <v>760</v>
      </c>
      <c r="Y12" s="30">
        <f t="shared" si="6"/>
        <v>27.5</v>
      </c>
    </row>
    <row r="13" spans="1:25" x14ac:dyDescent="0.3">
      <c r="A13" s="15">
        <v>11</v>
      </c>
      <c r="B13" s="9" t="s">
        <v>68</v>
      </c>
      <c r="C13" s="15">
        <v>8.5</v>
      </c>
      <c r="D13" s="15">
        <v>16</v>
      </c>
      <c r="E13" s="23">
        <f t="shared" si="0"/>
        <v>59.479553903345725</v>
      </c>
      <c r="F13" s="15">
        <v>8</v>
      </c>
      <c r="G13" s="15">
        <v>24</v>
      </c>
      <c r="H13" s="23">
        <f t="shared" si="1"/>
        <v>18.126888217522659</v>
      </c>
      <c r="I13" s="15">
        <v>12</v>
      </c>
      <c r="J13" s="15">
        <v>12</v>
      </c>
      <c r="K13" s="15">
        <v>12</v>
      </c>
      <c r="L13" s="15">
        <v>12</v>
      </c>
      <c r="M13" s="15">
        <v>11.5</v>
      </c>
      <c r="N13" s="15">
        <f t="shared" si="2"/>
        <v>4.5</v>
      </c>
      <c r="O13" s="23">
        <f t="shared" si="3"/>
        <v>14.423076923076923</v>
      </c>
      <c r="P13" s="24"/>
      <c r="Q13" s="24"/>
      <c r="R13" s="15"/>
      <c r="S13" s="15"/>
      <c r="T13" s="15"/>
      <c r="U13" s="15"/>
      <c r="V13" s="23"/>
      <c r="W13" s="21">
        <f t="shared" si="4"/>
        <v>92.029519043945299</v>
      </c>
      <c r="X13" s="31">
        <f t="shared" si="5"/>
        <v>816</v>
      </c>
      <c r="Y13" s="30">
        <f t="shared" si="6"/>
        <v>28.5</v>
      </c>
    </row>
    <row r="14" spans="1:25" x14ac:dyDescent="0.3">
      <c r="A14" s="15">
        <v>12</v>
      </c>
      <c r="B14" s="9" t="s">
        <v>114</v>
      </c>
      <c r="C14" s="15">
        <v>11</v>
      </c>
      <c r="D14" s="15">
        <v>10</v>
      </c>
      <c r="E14" s="23">
        <f t="shared" si="0"/>
        <v>37.174721189591075</v>
      </c>
      <c r="F14" s="15">
        <v>12</v>
      </c>
      <c r="G14" s="15">
        <v>8</v>
      </c>
      <c r="H14" s="23">
        <f t="shared" si="1"/>
        <v>6.0422960725075532</v>
      </c>
      <c r="I14" s="15">
        <v>11</v>
      </c>
      <c r="J14" s="15">
        <v>11</v>
      </c>
      <c r="K14" s="15">
        <v>11</v>
      </c>
      <c r="L14" s="15">
        <v>9</v>
      </c>
      <c r="M14" s="15">
        <v>11.5</v>
      </c>
      <c r="N14" s="15">
        <f t="shared" si="2"/>
        <v>9.5</v>
      </c>
      <c r="O14" s="23">
        <f t="shared" si="3"/>
        <v>30.448717948717949</v>
      </c>
      <c r="P14" s="24"/>
      <c r="Q14" s="24"/>
      <c r="R14" s="15"/>
      <c r="S14" s="15"/>
      <c r="T14" s="15"/>
      <c r="U14" s="15"/>
      <c r="V14" s="23"/>
      <c r="W14" s="21">
        <f t="shared" si="4"/>
        <v>73.665735210816578</v>
      </c>
      <c r="X14" s="31">
        <f t="shared" si="5"/>
        <v>1452</v>
      </c>
      <c r="Y14" s="30">
        <f t="shared" si="6"/>
        <v>34</v>
      </c>
    </row>
    <row r="15" spans="1:25" x14ac:dyDescent="0.3">
      <c r="D15" s="13">
        <f>SUM(D3:D14)</f>
        <v>269</v>
      </c>
      <c r="E15" s="13">
        <f>$A$1/D15</f>
        <v>3.7174721189591078</v>
      </c>
      <c r="G15" s="13">
        <f>SUM(G3:G14)</f>
        <v>1324</v>
      </c>
      <c r="H15" s="13">
        <f>$A$1/G15</f>
        <v>0.75528700906344415</v>
      </c>
      <c r="I15" s="13">
        <v>13</v>
      </c>
      <c r="N15" s="13">
        <f>SUM(N3:N14)</f>
        <v>312</v>
      </c>
      <c r="O15" s="13">
        <f>$A$1/N15</f>
        <v>3.2051282051282053</v>
      </c>
      <c r="Q15" s="13">
        <v>4</v>
      </c>
      <c r="R15" s="13">
        <v>0</v>
      </c>
      <c r="S15" s="13">
        <v>0</v>
      </c>
      <c r="T15" s="13">
        <f t="shared" ref="T15" si="7">S15+R15*60+Q15*3600</f>
        <v>14400</v>
      </c>
      <c r="U15" s="13">
        <f>SUM(U3:U14)</f>
        <v>14400</v>
      </c>
      <c r="V15" s="25">
        <f>A1/U15</f>
        <v>6.9444444444444448E-2</v>
      </c>
      <c r="W15" s="26">
        <f>V15*60</f>
        <v>4.166666666666667</v>
      </c>
    </row>
    <row r="18" spans="1:25" ht="15" customHeight="1" x14ac:dyDescent="0.3">
      <c r="A18" s="29">
        <v>1000</v>
      </c>
      <c r="C18" s="103" t="s">
        <v>22</v>
      </c>
      <c r="D18" s="107"/>
      <c r="E18" s="104"/>
      <c r="F18" s="103" t="s">
        <v>23</v>
      </c>
      <c r="G18" s="107"/>
      <c r="H18" s="104"/>
      <c r="I18" s="103" t="s">
        <v>24</v>
      </c>
      <c r="J18" s="107"/>
      <c r="K18" s="107"/>
      <c r="L18" s="107"/>
      <c r="M18" s="107"/>
      <c r="N18" s="107"/>
      <c r="O18" s="104"/>
      <c r="P18" s="103" t="s">
        <v>46</v>
      </c>
      <c r="Q18" s="107"/>
      <c r="R18" s="107"/>
      <c r="S18" s="107"/>
      <c r="T18" s="107"/>
      <c r="U18" s="107"/>
      <c r="V18" s="104"/>
      <c r="W18" s="98" t="s">
        <v>25</v>
      </c>
      <c r="X18" s="98" t="s">
        <v>27</v>
      </c>
      <c r="Y18" s="98" t="s">
        <v>26</v>
      </c>
    </row>
    <row r="19" spans="1:25" s="13" customFormat="1" x14ac:dyDescent="0.3">
      <c r="A19" s="14" t="s">
        <v>12</v>
      </c>
      <c r="B19" s="14" t="s">
        <v>1</v>
      </c>
      <c r="C19" s="14" t="s">
        <v>28</v>
      </c>
      <c r="D19" s="14" t="s">
        <v>29</v>
      </c>
      <c r="E19" s="14" t="s">
        <v>6</v>
      </c>
      <c r="F19" s="14" t="s">
        <v>28</v>
      </c>
      <c r="G19" s="14" t="s">
        <v>29</v>
      </c>
      <c r="H19" s="14" t="s">
        <v>6</v>
      </c>
      <c r="I19" s="14" t="s">
        <v>28</v>
      </c>
      <c r="J19" s="14" t="s">
        <v>36</v>
      </c>
      <c r="K19" s="14" t="s">
        <v>37</v>
      </c>
      <c r="L19" s="14" t="s">
        <v>38</v>
      </c>
      <c r="M19" s="14" t="s">
        <v>39</v>
      </c>
      <c r="N19" s="14" t="s">
        <v>29</v>
      </c>
      <c r="O19" s="14" t="s">
        <v>6</v>
      </c>
      <c r="P19" s="14" t="s">
        <v>28</v>
      </c>
      <c r="Q19" s="14" t="s">
        <v>30</v>
      </c>
      <c r="R19" s="14" t="s">
        <v>31</v>
      </c>
      <c r="S19" s="14" t="s">
        <v>32</v>
      </c>
      <c r="T19" s="14" t="s">
        <v>33</v>
      </c>
      <c r="U19" s="14" t="s">
        <v>29</v>
      </c>
      <c r="V19" s="14" t="s">
        <v>6</v>
      </c>
      <c r="W19" s="99"/>
      <c r="X19" s="99"/>
      <c r="Y19" s="99"/>
    </row>
    <row r="20" spans="1:25" s="13" customFormat="1" x14ac:dyDescent="0.3">
      <c r="A20" s="15">
        <v>1</v>
      </c>
      <c r="B20" s="27" t="s">
        <v>40</v>
      </c>
      <c r="C20" s="15">
        <v>1</v>
      </c>
      <c r="D20" s="15">
        <v>23</v>
      </c>
      <c r="E20" s="23">
        <f t="shared" ref="E20:E25" si="8">D20*$E$26</f>
        <v>389.83050847457628</v>
      </c>
      <c r="F20" s="15">
        <v>1</v>
      </c>
      <c r="G20" s="15">
        <v>106</v>
      </c>
      <c r="H20" s="23">
        <f t="shared" ref="H20:H25" si="9">G20*$H$26</f>
        <v>445.37815126050424</v>
      </c>
      <c r="I20" s="15">
        <v>1</v>
      </c>
      <c r="J20" s="15">
        <v>1</v>
      </c>
      <c r="K20" s="15">
        <v>1</v>
      </c>
      <c r="L20" s="15">
        <v>1</v>
      </c>
      <c r="M20" s="15">
        <v>1.5</v>
      </c>
      <c r="N20" s="15">
        <f t="shared" ref="N20:N25" si="10">$I$26*6-SUM(J20:M20)</f>
        <v>37.5</v>
      </c>
      <c r="O20" s="23">
        <f t="shared" ref="O20:O25" si="11">N20*$O$26</f>
        <v>223.21428571428572</v>
      </c>
      <c r="P20" s="24">
        <v>0</v>
      </c>
      <c r="Q20" s="24">
        <v>0</v>
      </c>
      <c r="R20" s="15">
        <v>0</v>
      </c>
      <c r="S20" s="15">
        <v>0</v>
      </c>
      <c r="T20" s="15">
        <f>S20+R20*60+Q20*3600</f>
        <v>0</v>
      </c>
      <c r="U20" s="15">
        <f>$T$26-T20</f>
        <v>14400</v>
      </c>
      <c r="V20" s="23">
        <f>$V$26*U20</f>
        <v>1000</v>
      </c>
      <c r="W20" s="21">
        <f t="shared" ref="W20:W25" si="12">E20+H20+O20</f>
        <v>1058.4229454493664</v>
      </c>
      <c r="X20" s="31">
        <f t="shared" ref="X20:X25" si="13">C20*F20*I20</f>
        <v>1</v>
      </c>
      <c r="Y20" s="30">
        <f t="shared" ref="Y20:Y25" si="14">C20+F20+I20</f>
        <v>3</v>
      </c>
    </row>
    <row r="21" spans="1:25" x14ac:dyDescent="0.3">
      <c r="A21" s="15">
        <v>2</v>
      </c>
      <c r="B21" s="27" t="s">
        <v>108</v>
      </c>
      <c r="C21" s="15">
        <v>5</v>
      </c>
      <c r="D21" s="15">
        <v>6</v>
      </c>
      <c r="E21" s="23">
        <f t="shared" si="8"/>
        <v>101.69491525423729</v>
      </c>
      <c r="F21" s="15">
        <v>2</v>
      </c>
      <c r="G21" s="15">
        <v>36</v>
      </c>
      <c r="H21" s="23">
        <f t="shared" si="9"/>
        <v>151.26050420168067</v>
      </c>
      <c r="I21" s="15">
        <v>2</v>
      </c>
      <c r="J21" s="15">
        <v>2</v>
      </c>
      <c r="K21" s="15">
        <v>2</v>
      </c>
      <c r="L21" s="15">
        <v>3</v>
      </c>
      <c r="M21" s="15">
        <v>1.5</v>
      </c>
      <c r="N21" s="15">
        <f t="shared" si="10"/>
        <v>33.5</v>
      </c>
      <c r="O21" s="23">
        <f t="shared" si="11"/>
        <v>199.4047619047619</v>
      </c>
      <c r="P21" s="24"/>
      <c r="Q21" s="24"/>
      <c r="R21" s="15"/>
      <c r="S21" s="15"/>
      <c r="T21" s="15"/>
      <c r="U21" s="15"/>
      <c r="V21" s="23">
        <f>$V$26*U21</f>
        <v>0</v>
      </c>
      <c r="W21" s="21">
        <f t="shared" si="12"/>
        <v>452.36018136067986</v>
      </c>
      <c r="X21" s="31">
        <f t="shared" si="13"/>
        <v>20</v>
      </c>
      <c r="Y21" s="30">
        <f t="shared" si="14"/>
        <v>9</v>
      </c>
    </row>
    <row r="22" spans="1:25" x14ac:dyDescent="0.3">
      <c r="A22" s="15">
        <v>3</v>
      </c>
      <c r="B22" s="19" t="s">
        <v>103</v>
      </c>
      <c r="C22" s="15">
        <v>3</v>
      </c>
      <c r="D22" s="15">
        <v>9</v>
      </c>
      <c r="E22" s="23">
        <f t="shared" si="8"/>
        <v>152.54237288135593</v>
      </c>
      <c r="F22" s="15">
        <v>3.5</v>
      </c>
      <c r="G22" s="15">
        <v>32</v>
      </c>
      <c r="H22" s="23">
        <f t="shared" si="9"/>
        <v>134.45378151260505</v>
      </c>
      <c r="I22" s="15">
        <v>3</v>
      </c>
      <c r="J22" s="15">
        <v>4</v>
      </c>
      <c r="K22" s="15">
        <v>4</v>
      </c>
      <c r="L22" s="15">
        <v>3</v>
      </c>
      <c r="M22" s="15">
        <v>4.5</v>
      </c>
      <c r="N22" s="15">
        <f t="shared" si="10"/>
        <v>26.5</v>
      </c>
      <c r="O22" s="23">
        <f t="shared" si="11"/>
        <v>157.73809523809524</v>
      </c>
      <c r="P22" s="24"/>
      <c r="Q22" s="24"/>
      <c r="R22" s="15"/>
      <c r="S22" s="15"/>
      <c r="T22" s="15"/>
      <c r="U22" s="15"/>
      <c r="V22" s="23">
        <f>$V$26*U22</f>
        <v>0</v>
      </c>
      <c r="W22" s="21">
        <f t="shared" si="12"/>
        <v>444.73424963205622</v>
      </c>
      <c r="X22" s="31">
        <f t="shared" si="13"/>
        <v>31.5</v>
      </c>
      <c r="Y22" s="30">
        <f t="shared" si="14"/>
        <v>9.5</v>
      </c>
    </row>
    <row r="23" spans="1:25" x14ac:dyDescent="0.3">
      <c r="A23" s="15">
        <v>4</v>
      </c>
      <c r="B23" s="27" t="s">
        <v>58</v>
      </c>
      <c r="C23" s="15">
        <v>3</v>
      </c>
      <c r="D23" s="15">
        <v>9</v>
      </c>
      <c r="E23" s="23">
        <f t="shared" si="8"/>
        <v>152.54237288135593</v>
      </c>
      <c r="F23" s="15">
        <v>3.5</v>
      </c>
      <c r="G23" s="15">
        <v>32</v>
      </c>
      <c r="H23" s="23">
        <f t="shared" si="9"/>
        <v>134.45378151260505</v>
      </c>
      <c r="I23" s="15">
        <v>5</v>
      </c>
      <c r="J23" s="15">
        <v>3</v>
      </c>
      <c r="K23" s="15">
        <v>5</v>
      </c>
      <c r="L23" s="15">
        <v>5.5</v>
      </c>
      <c r="M23" s="15">
        <v>4.5</v>
      </c>
      <c r="N23" s="15">
        <f t="shared" si="10"/>
        <v>24</v>
      </c>
      <c r="O23" s="23">
        <f t="shared" si="11"/>
        <v>142.85714285714286</v>
      </c>
      <c r="P23" s="24">
        <v>0</v>
      </c>
      <c r="Q23" s="24">
        <v>0</v>
      </c>
      <c r="R23" s="15">
        <v>0</v>
      </c>
      <c r="S23" s="15">
        <v>0</v>
      </c>
      <c r="T23" s="15">
        <f>S23+R23*60+Q23*3600</f>
        <v>0</v>
      </c>
      <c r="U23" s="15">
        <f>$T$26-T23</f>
        <v>14400</v>
      </c>
      <c r="V23" s="23">
        <f>$V$26*U23</f>
        <v>1000</v>
      </c>
      <c r="W23" s="21">
        <f t="shared" si="12"/>
        <v>429.85329725110387</v>
      </c>
      <c r="X23" s="31">
        <f t="shared" si="13"/>
        <v>52.5</v>
      </c>
      <c r="Y23" s="30">
        <f t="shared" si="14"/>
        <v>11.5</v>
      </c>
    </row>
    <row r="24" spans="1:25" x14ac:dyDescent="0.3">
      <c r="A24" s="15">
        <v>5</v>
      </c>
      <c r="B24" s="19" t="s">
        <v>49</v>
      </c>
      <c r="C24" s="15">
        <v>3</v>
      </c>
      <c r="D24" s="15">
        <v>9</v>
      </c>
      <c r="E24" s="23">
        <f t="shared" si="8"/>
        <v>152.54237288135593</v>
      </c>
      <c r="F24" s="15">
        <v>6</v>
      </c>
      <c r="G24" s="15">
        <v>11</v>
      </c>
      <c r="H24" s="23">
        <f t="shared" si="9"/>
        <v>46.218487394957982</v>
      </c>
      <c r="I24" s="15">
        <v>4</v>
      </c>
      <c r="J24" s="15">
        <v>6</v>
      </c>
      <c r="K24" s="15">
        <v>3</v>
      </c>
      <c r="L24" s="15">
        <v>3</v>
      </c>
      <c r="M24" s="15">
        <v>4.5</v>
      </c>
      <c r="N24" s="15">
        <f t="shared" si="10"/>
        <v>25.5</v>
      </c>
      <c r="O24" s="23">
        <f t="shared" si="11"/>
        <v>151.78571428571428</v>
      </c>
      <c r="P24" s="24"/>
      <c r="Q24" s="24"/>
      <c r="R24" s="15"/>
      <c r="S24" s="15"/>
      <c r="T24" s="15"/>
      <c r="U24" s="15"/>
      <c r="V24" s="23">
        <f>$V$26*U24</f>
        <v>0</v>
      </c>
      <c r="W24" s="21">
        <f t="shared" si="12"/>
        <v>350.54657456202818</v>
      </c>
      <c r="X24" s="31">
        <f t="shared" si="13"/>
        <v>72</v>
      </c>
      <c r="Y24" s="30">
        <f t="shared" si="14"/>
        <v>13</v>
      </c>
    </row>
    <row r="25" spans="1:25" x14ac:dyDescent="0.3">
      <c r="A25" s="15">
        <v>6</v>
      </c>
      <c r="B25" s="19" t="s">
        <v>80</v>
      </c>
      <c r="C25" s="15">
        <v>6</v>
      </c>
      <c r="D25" s="15">
        <v>3</v>
      </c>
      <c r="E25" s="23">
        <f t="shared" si="8"/>
        <v>50.847457627118644</v>
      </c>
      <c r="F25" s="15">
        <v>5</v>
      </c>
      <c r="G25" s="15">
        <v>21</v>
      </c>
      <c r="H25" s="23">
        <f t="shared" si="9"/>
        <v>88.235294117647058</v>
      </c>
      <c r="I25" s="15">
        <v>6</v>
      </c>
      <c r="J25" s="15">
        <v>5</v>
      </c>
      <c r="K25" s="15">
        <v>6</v>
      </c>
      <c r="L25" s="15">
        <v>5.5</v>
      </c>
      <c r="M25" s="15">
        <v>4.5</v>
      </c>
      <c r="N25" s="15">
        <f t="shared" si="10"/>
        <v>21</v>
      </c>
      <c r="O25" s="23">
        <f t="shared" si="11"/>
        <v>125</v>
      </c>
      <c r="P25" s="24"/>
      <c r="Q25" s="24"/>
      <c r="R25" s="15"/>
      <c r="S25" s="15"/>
      <c r="T25" s="15"/>
      <c r="U25" s="15"/>
      <c r="V25" s="23"/>
      <c r="W25" s="21">
        <f t="shared" si="12"/>
        <v>264.08275174476569</v>
      </c>
      <c r="X25" s="31">
        <f t="shared" si="13"/>
        <v>180</v>
      </c>
      <c r="Y25" s="30">
        <f t="shared" si="14"/>
        <v>17</v>
      </c>
    </row>
    <row r="26" spans="1:25" x14ac:dyDescent="0.3">
      <c r="D26" s="13">
        <f>SUM(D20:D25)</f>
        <v>59</v>
      </c>
      <c r="E26" s="13">
        <f>$A$1/D26</f>
        <v>16.949152542372882</v>
      </c>
      <c r="G26" s="13">
        <f>SUM(G20:G25)</f>
        <v>238</v>
      </c>
      <c r="H26" s="13">
        <f>$A$1/G26</f>
        <v>4.2016806722689077</v>
      </c>
      <c r="I26" s="13">
        <v>7</v>
      </c>
      <c r="N26" s="13">
        <f>SUM(N20:N25)</f>
        <v>168</v>
      </c>
      <c r="O26" s="13">
        <f>$A$1/N26</f>
        <v>5.9523809523809526</v>
      </c>
      <c r="Q26" s="13">
        <v>4</v>
      </c>
      <c r="R26" s="13">
        <v>0</v>
      </c>
      <c r="S26" s="13">
        <v>0</v>
      </c>
      <c r="T26" s="13">
        <f>S26+R26*60+Q26*3600</f>
        <v>14400</v>
      </c>
      <c r="U26" s="13">
        <f>SUM(U21:U25)</f>
        <v>14400</v>
      </c>
      <c r="V26" s="25">
        <f>A18/U26</f>
        <v>6.9444444444444448E-2</v>
      </c>
      <c r="W26" s="26">
        <f>V26*60</f>
        <v>4.166666666666667</v>
      </c>
    </row>
  </sheetData>
  <sortState xmlns:xlrd2="http://schemas.microsoft.com/office/spreadsheetml/2017/richdata2" ref="A20:Y25">
    <sortCondition descending="1" ref="W20:W25"/>
  </sortState>
  <mergeCells count="14">
    <mergeCell ref="X1:X2"/>
    <mergeCell ref="Y1:Y2"/>
    <mergeCell ref="C18:E18"/>
    <mergeCell ref="F18:H18"/>
    <mergeCell ref="I18:O18"/>
    <mergeCell ref="P18:V18"/>
    <mergeCell ref="W18:W19"/>
    <mergeCell ref="X18:X19"/>
    <mergeCell ref="Y18:Y19"/>
    <mergeCell ref="W1:W2"/>
    <mergeCell ref="C1:E1"/>
    <mergeCell ref="F1:H1"/>
    <mergeCell ref="I1:O1"/>
    <mergeCell ref="P1:V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хитрушки М</vt:lpstr>
      <vt:lpstr>Хитрушки Ж</vt:lpstr>
      <vt:lpstr>Связки</vt:lpstr>
      <vt:lpstr>ИндЛаз</vt:lpstr>
      <vt:lpstr>Многоборье</vt:lpstr>
    </vt:vector>
  </TitlesOfParts>
  <Company>We 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Marina Popova</cp:lastModifiedBy>
  <cp:lastPrinted>2016-01-08T16:52:21Z</cp:lastPrinted>
  <dcterms:created xsi:type="dcterms:W3CDTF">2010-01-04T19:28:24Z</dcterms:created>
  <dcterms:modified xsi:type="dcterms:W3CDTF">2024-01-09T07:20:23Z</dcterms:modified>
</cp:coreProperties>
</file>